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0" documentId="14_{FC0026E6-DD5F-4EFF-9396-95E0E2EBA86F}" xr6:coauthVersionLast="47" xr6:coauthVersionMax="47" xr10:uidLastSave="{00000000-0000-0000-0000-000000000000}"/>
  <bookViews>
    <workbookView xWindow="1950" yWindow="1950" windowWidth="38700" windowHeight="15435" tabRatio="848" xr2:uid="{1CEF5198-7F2F-4265-AF5F-2414F5B7AE3B}"/>
  </bookViews>
  <sheets>
    <sheet name="About" sheetId="8" r:id="rId1"/>
    <sheet name="SBR1 Transactions &amp; Errors" sheetId="5" r:id="rId2"/>
    <sheet name="SBR2 Transactions" sheetId="6" r:id="rId3"/>
    <sheet name="SBR2 Errors" sheetId="7" r:id="rId4"/>
  </sheets>
  <externalReferences>
    <externalReference r:id="rId5"/>
    <externalReference r:id="rId6"/>
    <externalReference r:id="rId7"/>
  </externalReferences>
  <definedNames>
    <definedName name="_xlnm._FilterDatabase" localSheetId="1" hidden="1">'SBR1 Transactions &amp; Errors'!$E$2:$I$2</definedName>
    <definedName name="_xlnm._FilterDatabase" localSheetId="3" hidden="1">'SBR2 Errors'!$A$2:$K$2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7" l="1" a="1"/>
  <c r="B24" i="7" s="1"/>
  <c r="B22" i="7" a="1"/>
  <c r="B22" i="7" s="1"/>
  <c r="B35" i="7" a="1"/>
  <c r="B35" i="7" s="1"/>
  <c r="B34" i="7" a="1"/>
  <c r="B34" i="7" s="1"/>
  <c r="E20" i="7" a="1"/>
  <c r="E20" i="7" s="1"/>
  <c r="B20" i="7" a="1"/>
  <c r="B20" i="7" s="1"/>
  <c r="B32" i="7" a="1"/>
  <c r="B32" i="7" s="1"/>
  <c r="E18" i="7" a="1"/>
  <c r="E18" i="7" s="1"/>
  <c r="B18" i="7" a="1"/>
  <c r="B18" i="7" s="1"/>
  <c r="B42" i="7" a="1"/>
  <c r="B42" i="7" s="1"/>
  <c r="H39" i="7" a="1"/>
  <c r="H39" i="7" s="1"/>
  <c r="H40" i="7" a="1"/>
  <c r="H40" i="7" s="1"/>
  <c r="H38" i="7" a="1"/>
  <c r="H38" i="7" s="1"/>
  <c r="H35" i="7" a="1"/>
  <c r="H35" i="7" s="1"/>
  <c r="B14" i="7" a="1"/>
  <c r="B14" i="7" s="1"/>
  <c r="E5" i="7" a="1"/>
  <c r="E5" i="7" s="1"/>
  <c r="B5" i="7" a="1"/>
  <c r="B5" i="7" s="1"/>
  <c r="H32" i="7" a="1"/>
  <c r="H32" i="7" s="1"/>
  <c r="H27" i="7" a="1"/>
  <c r="H27" i="7" s="1"/>
  <c r="H26" i="7" a="1"/>
  <c r="H26" i="7" s="1"/>
  <c r="H25" i="7" a="1"/>
  <c r="H25" i="7" s="1"/>
  <c r="H17" i="7" a="1"/>
  <c r="H17" i="7" s="1"/>
  <c r="H16" i="7" a="1"/>
  <c r="H16" i="7" s="1"/>
  <c r="E3" i="7" a="1"/>
  <c r="E3" i="7" s="1"/>
  <c r="B3" i="7" a="1"/>
  <c r="B3" i="7" s="1"/>
  <c r="H11" i="7" a="1"/>
  <c r="H11" i="7" s="1"/>
  <c r="H4" i="7" a="1"/>
  <c r="H4" i="7" s="1"/>
  <c r="F45" i="6" a="1"/>
  <c r="F45" i="6" s="1"/>
  <c r="B32" i="6" a="1"/>
  <c r="B32" i="6" s="1"/>
  <c r="B31" i="6" a="1"/>
  <c r="B31" i="6" s="1"/>
  <c r="B51" i="6" a="1"/>
  <c r="B51" i="6" s="1"/>
  <c r="B38" i="6" a="1"/>
  <c r="B38" i="6" s="1"/>
  <c r="F44" i="6" a="1"/>
  <c r="F44" i="6" s="1"/>
  <c r="B48" i="6" a="1"/>
  <c r="B48" i="6" s="1"/>
  <c r="F43" i="6" a="1"/>
  <c r="F43" i="6" s="1"/>
  <c r="F41" i="6" a="1"/>
  <c r="F41" i="6" s="1"/>
  <c r="F40" i="6" a="1"/>
  <c r="F40" i="6" s="1"/>
  <c r="F36" i="6" a="1"/>
  <c r="F36" i="6" s="1"/>
  <c r="F49" i="6" a="1"/>
  <c r="F49" i="6" s="1"/>
  <c r="B43" i="6" a="1"/>
  <c r="B43" i="6" s="1"/>
  <c r="B41" i="6" a="1"/>
  <c r="B41" i="6" s="1"/>
  <c r="B40" i="6" a="1"/>
  <c r="B40" i="6" s="1"/>
  <c r="B39" i="6" a="1"/>
  <c r="B39" i="6" s="1"/>
  <c r="B29" i="6" a="1"/>
  <c r="B29" i="6" s="1"/>
  <c r="B27" i="6" a="1"/>
  <c r="B27" i="6" s="1"/>
  <c r="B25" i="6" a="1"/>
  <c r="B25" i="6" s="1"/>
  <c r="B23" i="6" a="1"/>
  <c r="B23" i="6" s="1"/>
  <c r="B19" i="6" a="1"/>
  <c r="B19" i="6" s="1"/>
  <c r="B17" i="6" a="1"/>
  <c r="B17" i="6" s="1"/>
  <c r="F35" i="6" a="1"/>
  <c r="F35" i="6" s="1"/>
  <c r="B35" i="6" a="1"/>
  <c r="B35" i="6" s="1"/>
  <c r="B15" i="6" a="1"/>
  <c r="B15" i="6" s="1"/>
  <c r="B13" i="6" a="1"/>
  <c r="B13" i="6" s="1"/>
  <c r="B11" i="6" a="1"/>
  <c r="B11" i="6" s="1"/>
  <c r="B9" i="6" a="1"/>
  <c r="B9" i="6" s="1"/>
  <c r="F26" i="6" a="1"/>
  <c r="F26" i="6" s="1"/>
  <c r="F24" i="6" a="1"/>
  <c r="F24" i="6" s="1"/>
  <c r="F22" i="6" a="1"/>
  <c r="F22" i="6" s="1"/>
  <c r="F16" i="6" a="1"/>
  <c r="F16" i="6" s="1"/>
  <c r="B5" i="6" a="1"/>
  <c r="B5" i="6" s="1"/>
  <c r="F14" i="6" a="1"/>
  <c r="F14" i="6" s="1"/>
  <c r="F12" i="6" a="1"/>
  <c r="F12" i="6" s="1"/>
  <c r="F11" i="6" a="1"/>
  <c r="F11" i="6" s="1"/>
  <c r="F39" i="6"/>
  <c r="F8" i="6" l="1" a="1"/>
  <c r="F8" i="6" s="1"/>
  <c r="F4" i="6" a="1"/>
  <c r="F4" i="6" s="1"/>
  <c r="G23" i="5" a="1"/>
  <c r="G23" i="5" s="1"/>
  <c r="H27" i="5" a="1"/>
  <c r="H27" i="5" s="1"/>
  <c r="F27" i="5" a="1"/>
  <c r="F27" i="5" s="1"/>
  <c r="F18" i="5" a="1"/>
  <c r="F18" i="5" s="1"/>
  <c r="G17" i="5" a="1"/>
  <c r="G17" i="5" s="1"/>
  <c r="G12" i="5" a="1"/>
  <c r="G12" i="5" s="1"/>
  <c r="B23" i="5" a="1"/>
  <c r="B23" i="5" s="1"/>
  <c r="B8" i="5" a="1"/>
  <c r="B8" i="5" s="1"/>
  <c r="B6" i="5" a="1"/>
  <c r="B6" i="5" s="1"/>
  <c r="B28" i="5" a="1"/>
  <c r="B28" i="5" s="1"/>
  <c r="B27" i="5" a="1"/>
  <c r="B27" i="5" s="1"/>
  <c r="B17" i="5"/>
  <c r="B15" i="5"/>
  <c r="B13" i="5"/>
  <c r="C18" i="5"/>
  <c r="C16" i="5"/>
  <c r="C14" i="5"/>
  <c r="C12" i="5"/>
  <c r="B18" i="5"/>
  <c r="B16" i="5"/>
  <c r="B14" i="5"/>
  <c r="B12" i="5"/>
  <c r="C17" i="5"/>
  <c r="C15" i="5"/>
  <c r="C1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<sst xmlns="http://schemas.openxmlformats.org/spreadsheetml/2006/main" count="299" uniqueCount="155">
  <si>
    <t>Count</t>
  </si>
  <si>
    <t># DSPs</t>
  </si>
  <si>
    <t>cgnft submit</t>
  </si>
  <si>
    <t>ctr lodge</t>
  </si>
  <si>
    <t>ctr prelodge</t>
  </si>
  <si>
    <t>ctr submit</t>
  </si>
  <si>
    <t>ctr validate</t>
  </si>
  <si>
    <t>empwthsprdtl get</t>
  </si>
  <si>
    <t>fbt submit</t>
  </si>
  <si>
    <t xml:space="preserve">fbt validate </t>
  </si>
  <si>
    <t>fbtlgcy validate</t>
  </si>
  <si>
    <t>fitr submit</t>
  </si>
  <si>
    <t>fitr validate</t>
  </si>
  <si>
    <t>fter submit</t>
  </si>
  <si>
    <t>fter validate</t>
  </si>
  <si>
    <t>iee submit</t>
  </si>
  <si>
    <t>iitr get</t>
  </si>
  <si>
    <t>iitr submit</t>
  </si>
  <si>
    <t>iitr validate</t>
  </si>
  <si>
    <t>iitrprfl get</t>
  </si>
  <si>
    <t>ptr submit</t>
  </si>
  <si>
    <t>ptr validate</t>
  </si>
  <si>
    <t>smsfar lodge</t>
  </si>
  <si>
    <t>smsfar prelodge</t>
  </si>
  <si>
    <t>smsfar submit</t>
  </si>
  <si>
    <t>smsfar validate</t>
  </si>
  <si>
    <t>trt lodge</t>
  </si>
  <si>
    <t>trt prelodge</t>
  </si>
  <si>
    <t>trt submit</t>
  </si>
  <si>
    <t>trt validate</t>
  </si>
  <si>
    <t>trtami submit</t>
  </si>
  <si>
    <t>trtami validate</t>
  </si>
  <si>
    <t>trustannualreport submit</t>
  </si>
  <si>
    <t xml:space="preserve">trusttfnreport submit </t>
  </si>
  <si>
    <t xml:space="preserve">Tax Time Services </t>
  </si>
  <si>
    <t>Superannuation Services</t>
  </si>
  <si>
    <t>smat2 list</t>
  </si>
  <si>
    <t>smsfmbrvrfy get</t>
  </si>
  <si>
    <t>smsfvrfy get</t>
  </si>
  <si>
    <t>sprmbracctx cancel</t>
  </si>
  <si>
    <t>sprmbracctx submit</t>
  </si>
  <si>
    <t>sprmbrinfo get</t>
  </si>
  <si>
    <t>sprmbrinfo submit</t>
  </si>
  <si>
    <t>stic submit</t>
  </si>
  <si>
    <t>Registration Services</t>
  </si>
  <si>
    <t>abnreg lodge</t>
  </si>
  <si>
    <t>abnregdtl prefill</t>
  </si>
  <si>
    <t>abnregent prefill</t>
  </si>
  <si>
    <t>abnregpoi prelodge</t>
  </si>
  <si>
    <t>abnregsts prefill</t>
  </si>
  <si>
    <t>abnregtaxadd lodge</t>
  </si>
  <si>
    <t>ps lodge</t>
  </si>
  <si>
    <t>ps prelodge</t>
  </si>
  <si>
    <t>payevnt submit</t>
  </si>
  <si>
    <t>payevnt update</t>
  </si>
  <si>
    <t>tfnd lodge</t>
  </si>
  <si>
    <t>tfnd prelodge</t>
  </si>
  <si>
    <t>tfnd submit</t>
  </si>
  <si>
    <t>tpar submit</t>
  </si>
  <si>
    <t>tpar validate</t>
  </si>
  <si>
    <t>Payroll Services</t>
  </si>
  <si>
    <t>as prefill</t>
  </si>
  <si>
    <t>as list</t>
  </si>
  <si>
    <t>as lodge</t>
  </si>
  <si>
    <t>as prelodge</t>
  </si>
  <si>
    <t>as get</t>
  </si>
  <si>
    <t>as submit</t>
  </si>
  <si>
    <t>as validate</t>
  </si>
  <si>
    <t>asmt get</t>
  </si>
  <si>
    <t>asmt list</t>
  </si>
  <si>
    <t>clntacc list</t>
  </si>
  <si>
    <t>clntaccsum list</t>
  </si>
  <si>
    <t>clntcomm get</t>
  </si>
  <si>
    <t>clntcomm list</t>
  </si>
  <si>
    <t>commpref get</t>
  </si>
  <si>
    <t>commpref submit</t>
  </si>
  <si>
    <t>cuaddr submit 16</t>
  </si>
  <si>
    <t>cuaddr validate 16</t>
  </si>
  <si>
    <t>cuassoc list</t>
  </si>
  <si>
    <t>cuauthdcntct submit</t>
  </si>
  <si>
    <t>cuauthdcntct validate</t>
  </si>
  <si>
    <t>cudtl get 16</t>
  </si>
  <si>
    <t>cudtl submit 16</t>
  </si>
  <si>
    <t>cufi list 16</t>
  </si>
  <si>
    <t>cufi submit 16</t>
  </si>
  <si>
    <t>curel list</t>
  </si>
  <si>
    <t>curel remove</t>
  </si>
  <si>
    <t>curel search</t>
  </si>
  <si>
    <t>curel submit</t>
  </si>
  <si>
    <t>curel validate</t>
  </si>
  <si>
    <t>PLS Services</t>
  </si>
  <si>
    <t>curnn submit</t>
  </si>
  <si>
    <t>grpt get</t>
  </si>
  <si>
    <t>ldg get</t>
  </si>
  <si>
    <t>ldglst list</t>
  </si>
  <si>
    <t>ldgprog list</t>
  </si>
  <si>
    <t>odrpt list</t>
  </si>
  <si>
    <t>txlst list</t>
  </si>
  <si>
    <t>mat submit</t>
  </si>
  <si>
    <t>mrpts submit</t>
  </si>
  <si>
    <t>prn get</t>
  </si>
  <si>
    <t>Other Services</t>
  </si>
  <si>
    <t>#DSPs</t>
  </si>
  <si>
    <t>lcmsf submit</t>
  </si>
  <si>
    <t>fbtlgcy submit</t>
  </si>
  <si>
    <t>abnreghlp prefill</t>
  </si>
  <si>
    <t>SBR1 - Errors</t>
  </si>
  <si>
    <t>Auth</t>
  </si>
  <si>
    <t>Val</t>
  </si>
  <si>
    <t>B/E</t>
  </si>
  <si>
    <t>Syst</t>
  </si>
  <si>
    <t>ptr prelodge</t>
  </si>
  <si>
    <t>Valid</t>
  </si>
  <si>
    <t>trusttfnreport submit</t>
  </si>
  <si>
    <t>fbt validate</t>
  </si>
  <si>
    <t>cuaddr submit</t>
  </si>
  <si>
    <t>cuaddr validate</t>
  </si>
  <si>
    <t>cudtl get</t>
  </si>
  <si>
    <t>cudtl submit</t>
  </si>
  <si>
    <t>cufi list</t>
  </si>
  <si>
    <t>cufi submit</t>
  </si>
  <si>
    <t>curel validate remove</t>
  </si>
  <si>
    <t>SBR 2 Errors</t>
  </si>
  <si>
    <t>PLS Service</t>
  </si>
  <si>
    <t>SBR2 Transactions</t>
  </si>
  <si>
    <t>Registration Errors</t>
  </si>
  <si>
    <t>Payroll  Errors</t>
  </si>
  <si>
    <t>Tax Time  Errors</t>
  </si>
  <si>
    <t>SBR1 Transactions</t>
  </si>
  <si>
    <t xml:space="preserve">Tax Time Errors </t>
  </si>
  <si>
    <t>PLS Errors</t>
  </si>
  <si>
    <t>Other Errors</t>
  </si>
  <si>
    <t>Payroll Errors</t>
  </si>
  <si>
    <t>PLS Service Errors</t>
  </si>
  <si>
    <t>ldgnn submit</t>
  </si>
  <si>
    <t>ldgprgm list</t>
  </si>
  <si>
    <t>cbc submit</t>
  </si>
  <si>
    <t xml:space="preserve">Superannuation Errors </t>
  </si>
  <si>
    <t>Official - External</t>
  </si>
  <si>
    <r>
      <rPr>
        <b/>
        <sz val="8"/>
        <color theme="1"/>
        <rFont val="Calibri"/>
        <family val="2"/>
        <scheme val="minor"/>
      </rPr>
      <t>Metrics| Error details per service type for June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June 2023. The errors have been grouped into 4 broad categories to provide an understanding of where the error is occurring.  Services with multiple collaboration year details are consolidated in the single count. 
LEGEND: Error Types
Auth = Failed Authorisation
Val =  Failed Validation
B/E = Back-end error
Syst = System/Data error</t>
    </r>
  </si>
  <si>
    <r>
      <rPr>
        <b/>
        <sz val="9"/>
        <color theme="1"/>
        <rFont val="Calibri"/>
        <family val="2"/>
        <scheme val="minor"/>
      </rPr>
      <t>Metrics | Service details for June 2023</t>
    </r>
    <r>
      <rPr>
        <sz val="9"/>
        <color theme="1"/>
        <rFont val="Calibri"/>
        <family val="2"/>
        <scheme val="minor"/>
      </rPr>
      <t xml:space="preserve">
The transaction count only includes services where transactions have been submitted during the month of June.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</si>
  <si>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 | Service details for June 2023</t>
    </r>
    <r>
      <rPr>
        <sz val="8"/>
        <color theme="1"/>
        <rFont val="Calibri"/>
        <family val="2"/>
        <scheme val="minor"/>
      </rPr>
      <t xml:space="preserve">
The transaction count only includes services where transactions have been submitted during the month of June.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</si>
  <si>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Metrics| Error details per service type for June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June.  The errors have been grouped into 4 broad categories to provide an understanding of where the error is occurring.  Services with multiple collaboration year details are consolidated in the single count. </t>
    </r>
  </si>
  <si>
    <t>accrole list</t>
  </si>
  <si>
    <t>cgttx get</t>
  </si>
  <si>
    <t>cuaddr list 16</t>
  </si>
  <si>
    <t>cureladd submit</t>
  </si>
  <si>
    <t>dis submit</t>
  </si>
  <si>
    <t>elstagformat lodge</t>
  </si>
  <si>
    <t>fvs get</t>
  </si>
  <si>
    <t>fvs list</t>
  </si>
  <si>
    <t>fvs submit</t>
  </si>
  <si>
    <t>iee validate</t>
  </si>
  <si>
    <t>cuaddr list</t>
  </si>
  <si>
    <t xml:space="preserve">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</si>
</sst>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Poppins"/>
    </font>
    <font>
      <b/>
      <sz val="18"/>
      <color theme="0"/>
      <name val="Poppins"/>
    </font>
    <font>
      <sz val="11"/>
      <color theme="0"/>
      <name val="Poppin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45">
    <border>
      <left/>
      <right/>
      <top/>
      <bottom/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F6FC6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thin">
        <color indexed="64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/>
      <bottom/>
      <diagonal/>
    </border>
    <border>
      <left/>
      <right style="hair">
        <color rgb="FF0F6FC6"/>
      </right>
      <top style="thin">
        <color indexed="64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/>
      <diagonal/>
    </border>
    <border>
      <left style="hair">
        <color rgb="FF0F6FC6"/>
      </left>
      <right style="thin">
        <color indexed="64"/>
      </right>
      <top style="thin">
        <color indexed="64"/>
      </top>
      <bottom/>
      <diagonal/>
    </border>
    <border>
      <left style="hair">
        <color rgb="FF0F6FC6"/>
      </left>
      <right style="hair">
        <color rgb="FF0F6FC6"/>
      </right>
      <top/>
      <bottom/>
      <diagonal/>
    </border>
    <border>
      <left style="hair">
        <color rgb="FF0F6FC6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rgb="FF0F6FC6"/>
      </right>
      <top/>
      <bottom/>
      <diagonal/>
    </border>
    <border>
      <left style="thin">
        <color indexed="64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thin">
        <color indexed="64"/>
      </right>
      <top/>
      <bottom style="hair">
        <color rgb="FF0F6FC6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top" wrapText="1"/>
    </xf>
    <xf numFmtId="0" fontId="2" fillId="2" borderId="0" xfId="0" applyFont="1" applyFill="1"/>
    <xf numFmtId="0" fontId="7" fillId="3" borderId="14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3" fillId="4" borderId="16" xfId="0" applyFont="1" applyFill="1" applyBorder="1" applyAlignment="1">
      <alignment horizontal="left" vertical="center" wrapText="1" readingOrder="1"/>
    </xf>
    <xf numFmtId="0" fontId="3" fillId="4" borderId="17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" fillId="0" borderId="0" xfId="0" applyFont="1" applyBorder="1"/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Fill="1"/>
    <xf numFmtId="0" fontId="7" fillId="3" borderId="20" xfId="0" applyFont="1" applyFill="1" applyBorder="1" applyAlignment="1">
      <alignment horizontal="center" vertical="center" wrapText="1" readingOrder="1"/>
    </xf>
    <xf numFmtId="0" fontId="7" fillId="3" borderId="21" xfId="0" applyFont="1" applyFill="1" applyBorder="1" applyAlignment="1">
      <alignment horizontal="center" vertical="center" wrapText="1" readingOrder="1"/>
    </xf>
    <xf numFmtId="0" fontId="7" fillId="3" borderId="22" xfId="0" applyFont="1" applyFill="1" applyBorder="1" applyAlignment="1">
      <alignment horizontal="center" vertical="center" wrapText="1" readingOrder="1"/>
    </xf>
    <xf numFmtId="0" fontId="3" fillId="4" borderId="23" xfId="0" applyFont="1" applyFill="1" applyBorder="1" applyAlignment="1">
      <alignment horizontal="left" vertical="center" wrapText="1" readingOrder="1"/>
    </xf>
    <xf numFmtId="0" fontId="8" fillId="6" borderId="0" xfId="0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/>
    <xf numFmtId="0" fontId="2" fillId="0" borderId="0" xfId="0" applyFont="1" applyBorder="1" applyAlignment="1">
      <alignment vertical="top" wrapText="1"/>
    </xf>
    <xf numFmtId="0" fontId="7" fillId="3" borderId="14" xfId="0" applyFont="1" applyFill="1" applyBorder="1" applyAlignment="1">
      <alignment horizontal="left" vertical="center" wrapText="1" readingOrder="1"/>
    </xf>
    <xf numFmtId="0" fontId="7" fillId="3" borderId="21" xfId="0" applyFont="1" applyFill="1" applyBorder="1" applyAlignment="1">
      <alignment horizontal="left" vertical="center" wrapText="1" readingOrder="1"/>
    </xf>
    <xf numFmtId="0" fontId="3" fillId="4" borderId="16" xfId="0" applyFont="1" applyFill="1" applyBorder="1" applyAlignment="1">
      <alignment horizontal="left" vertical="center" readingOrder="1"/>
    </xf>
    <xf numFmtId="0" fontId="4" fillId="0" borderId="1" xfId="0" applyFont="1" applyFill="1" applyBorder="1" applyAlignment="1">
      <alignment horizontal="right" wrapText="1" readingOrder="1"/>
    </xf>
    <xf numFmtId="0" fontId="4" fillId="0" borderId="15" xfId="0" applyFont="1" applyFill="1" applyBorder="1" applyAlignment="1">
      <alignment horizontal="right" wrapText="1" readingOrder="1"/>
    </xf>
    <xf numFmtId="0" fontId="4" fillId="0" borderId="18" xfId="0" applyFont="1" applyFill="1" applyBorder="1" applyAlignment="1">
      <alignment horizontal="right" wrapText="1" readingOrder="1"/>
    </xf>
    <xf numFmtId="0" fontId="4" fillId="0" borderId="19" xfId="0" applyFont="1" applyFill="1" applyBorder="1" applyAlignment="1">
      <alignment horizontal="right" wrapText="1" readingOrder="1"/>
    </xf>
    <xf numFmtId="0" fontId="4" fillId="0" borderId="10" xfId="0" applyFont="1" applyFill="1" applyBorder="1" applyAlignment="1">
      <alignment horizontal="right" wrapText="1" readingOrder="1"/>
    </xf>
    <xf numFmtId="0" fontId="4" fillId="0" borderId="24" xfId="0" applyFont="1" applyFill="1" applyBorder="1" applyAlignment="1">
      <alignment horizontal="right" wrapText="1" readingOrder="1"/>
    </xf>
    <xf numFmtId="0" fontId="4" fillId="0" borderId="25" xfId="0" applyFont="1" applyFill="1" applyBorder="1" applyAlignment="1">
      <alignment horizontal="right" wrapText="1" readingOrder="1"/>
    </xf>
    <xf numFmtId="0" fontId="4" fillId="0" borderId="26" xfId="0" applyFont="1" applyFill="1" applyBorder="1" applyAlignment="1">
      <alignment horizontal="right" wrapText="1" readingOrder="1"/>
    </xf>
    <xf numFmtId="0" fontId="4" fillId="0" borderId="27" xfId="0" applyFont="1" applyFill="1" applyBorder="1" applyAlignment="1">
      <alignment horizontal="right" wrapText="1" readingOrder="1"/>
    </xf>
    <xf numFmtId="0" fontId="3" fillId="4" borderId="28" xfId="0" applyFont="1" applyFill="1" applyBorder="1" applyAlignment="1">
      <alignment horizontal="left" vertical="center" wrapText="1" readingOrder="1"/>
    </xf>
    <xf numFmtId="0" fontId="3" fillId="4" borderId="29" xfId="0" applyFont="1" applyFill="1" applyBorder="1" applyAlignment="1">
      <alignment horizontal="left" vertical="center" wrapText="1" readingOrder="1"/>
    </xf>
    <xf numFmtId="0" fontId="7" fillId="3" borderId="30" xfId="0" applyFont="1" applyFill="1" applyBorder="1" applyAlignment="1">
      <alignment horizontal="center" vertical="center" wrapText="1" readingOrder="1"/>
    </xf>
    <xf numFmtId="0" fontId="7" fillId="3" borderId="30" xfId="0" applyFont="1" applyFill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/>
    </xf>
    <xf numFmtId="0" fontId="7" fillId="3" borderId="32" xfId="0" applyFont="1" applyFill="1" applyBorder="1" applyAlignment="1">
      <alignment horizontal="left" vertical="center" wrapText="1" readingOrder="1"/>
    </xf>
    <xf numFmtId="0" fontId="3" fillId="4" borderId="33" xfId="0" applyFont="1" applyFill="1" applyBorder="1" applyAlignment="1">
      <alignment horizontal="left" vertical="center" wrapText="1" readingOrder="1"/>
    </xf>
    <xf numFmtId="0" fontId="3" fillId="4" borderId="34" xfId="0" applyFont="1" applyFill="1" applyBorder="1" applyAlignment="1">
      <alignment horizontal="left" vertical="center" wrapText="1" readingOrder="1"/>
    </xf>
    <xf numFmtId="0" fontId="3" fillId="4" borderId="35" xfId="0" applyFont="1" applyFill="1" applyBorder="1" applyAlignment="1">
      <alignment horizontal="left" vertical="center" wrapText="1" readingOrder="1"/>
    </xf>
    <xf numFmtId="0" fontId="7" fillId="3" borderId="25" xfId="0" applyFont="1" applyFill="1" applyBorder="1" applyAlignment="1">
      <alignment horizontal="center" vertical="center" wrapText="1" readingOrder="1"/>
    </xf>
    <xf numFmtId="0" fontId="7" fillId="3" borderId="25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 wrapText="1" readingOrder="1"/>
    </xf>
    <xf numFmtId="0" fontId="7" fillId="3" borderId="36" xfId="0" applyFont="1" applyFill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 readingOrder="1"/>
    </xf>
    <xf numFmtId="0" fontId="7" fillId="3" borderId="38" xfId="0" applyFont="1" applyFill="1" applyBorder="1" applyAlignment="1">
      <alignment horizontal="center" vertical="center" wrapText="1" readingOrder="1"/>
    </xf>
    <xf numFmtId="0" fontId="7" fillId="3" borderId="38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2" fillId="0" borderId="40" xfId="0" applyFont="1" applyBorder="1"/>
    <xf numFmtId="1" fontId="4" fillId="0" borderId="25" xfId="0" applyNumberFormat="1" applyFont="1" applyFill="1" applyBorder="1" applyAlignment="1">
      <alignment horizontal="right" wrapText="1" readingOrder="1"/>
    </xf>
    <xf numFmtId="1" fontId="4" fillId="0" borderId="26" xfId="0" applyNumberFormat="1" applyFont="1" applyFill="1" applyBorder="1" applyAlignment="1">
      <alignment horizontal="right" wrapText="1" readingOrder="1"/>
    </xf>
    <xf numFmtId="1" fontId="4" fillId="0" borderId="1" xfId="0" applyNumberFormat="1" applyFont="1" applyFill="1" applyBorder="1" applyAlignment="1">
      <alignment horizontal="right" wrapText="1" readingOrder="1"/>
    </xf>
    <xf numFmtId="1" fontId="4" fillId="0" borderId="15" xfId="0" applyNumberFormat="1" applyFont="1" applyFill="1" applyBorder="1" applyAlignment="1">
      <alignment horizontal="right" wrapText="1" readingOrder="1"/>
    </xf>
    <xf numFmtId="0" fontId="3" fillId="4" borderId="42" xfId="0" applyFont="1" applyFill="1" applyBorder="1" applyAlignment="1">
      <alignment horizontal="left" vertical="center" wrapText="1" readingOrder="1"/>
    </xf>
    <xf numFmtId="0" fontId="4" fillId="0" borderId="43" xfId="0" applyFont="1" applyFill="1" applyBorder="1" applyAlignment="1">
      <alignment horizontal="right" wrapText="1" readingOrder="1"/>
    </xf>
    <xf numFmtId="0" fontId="4" fillId="0" borderId="44" xfId="0" applyFont="1" applyFill="1" applyBorder="1" applyAlignment="1">
      <alignment horizontal="right" wrapText="1" readingOrder="1"/>
    </xf>
    <xf numFmtId="0" fontId="4" fillId="0" borderId="39" xfId="0" applyFont="1" applyFill="1" applyBorder="1" applyAlignment="1">
      <alignment horizontal="right" wrapText="1" readingOrder="1"/>
    </xf>
    <xf numFmtId="0" fontId="4" fillId="0" borderId="41" xfId="0" applyFont="1" applyFill="1" applyBorder="1" applyAlignment="1">
      <alignment horizontal="right" wrapText="1" readingOrder="1"/>
    </xf>
    <xf numFmtId="0" fontId="4" fillId="0" borderId="1" xfId="0" applyFont="1" applyFill="1" applyBorder="1" applyAlignment="1">
      <alignment horizontal="right" vertical="center" wrapText="1" readingOrder="1"/>
    </xf>
    <xf numFmtId="0" fontId="4" fillId="0" borderId="15" xfId="0" applyFont="1" applyFill="1" applyBorder="1" applyAlignment="1">
      <alignment horizontal="right" vertical="center" wrapText="1" readingOrder="1"/>
    </xf>
    <xf numFmtId="0" fontId="4" fillId="0" borderId="18" xfId="0" applyFont="1" applyFill="1" applyBorder="1" applyAlignment="1">
      <alignment horizontal="right" vertical="center" wrapText="1" readingOrder="1"/>
    </xf>
    <xf numFmtId="0" fontId="4" fillId="0" borderId="19" xfId="0" applyFont="1" applyFill="1" applyBorder="1" applyAlignment="1">
      <alignment horizontal="right" vertical="center" wrapText="1" readingOrder="1"/>
    </xf>
    <xf numFmtId="0" fontId="4" fillId="0" borderId="25" xfId="0" applyFont="1" applyFill="1" applyBorder="1" applyAlignment="1">
      <alignment horizontal="right" vertical="center" wrapText="1" readingOrder="1"/>
    </xf>
    <xf numFmtId="0" fontId="4" fillId="0" borderId="26" xfId="0" applyFont="1" applyFill="1" applyBorder="1" applyAlignment="1">
      <alignment horizontal="right" vertical="center" wrapText="1" readingOrder="1"/>
    </xf>
    <xf numFmtId="0" fontId="4" fillId="0" borderId="43" xfId="0" applyFont="1" applyFill="1" applyBorder="1" applyAlignment="1">
      <alignment horizontal="right" vertical="center" wrapText="1" readingOrder="1"/>
    </xf>
    <xf numFmtId="0" fontId="4" fillId="0" borderId="44" xfId="0" applyFont="1" applyFill="1" applyBorder="1" applyAlignment="1">
      <alignment horizontal="right" vertical="center" wrapText="1" readingOrder="1"/>
    </xf>
    <xf numFmtId="0" fontId="8" fillId="6" borderId="8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8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 readingOrder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22411</xdr:colOff>
      <xdr:row>0</xdr:row>
      <xdr:rowOff>33618</xdr:rowOff>
    </xdr:from>
    <xdr:to>
      <xdr:col>7</xdr:col>
      <xdr:colOff>603234</xdr:colOff>
      <xdr:row>39</xdr:row>
      <xdr:rowOff>179294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59EAA62-F411-489E-5FAD-DB86A55E7B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411" y="33618"/>
          <a:ext cx="12167705" cy="757517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SP%20One-pager%20of%20METRICS/2023/062023_June/June2023_SBR1%20PROD%20Volume%20(20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SP%20One-pager%20of%20METRICS/2023/062023_June/Jun2023_SBR2%20PROD1%20and%20PROD2%20Volume_Fix_Te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SP%20One-pager%20of%20METRICS/2023/062023_June/June2023_SBR2%20PROD1%20and%20PROD2%20Volume_Fix_Test%20(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BR1 PROD Volume"/>
    </sheetNames>
    <sheetDataSet>
      <sheetData sheetId="0">
        <row r="3">
          <cell r="A3" t="str">
            <v>Row Labels</v>
          </cell>
        </row>
        <row r="8">
          <cell r="G8">
            <v>6</v>
          </cell>
          <cell r="H8">
            <v>3462</v>
          </cell>
          <cell r="I8">
            <v>4524</v>
          </cell>
        </row>
        <row r="18">
          <cell r="G18">
            <v>71</v>
          </cell>
          <cell r="H18">
            <v>8300</v>
          </cell>
          <cell r="I18">
            <v>5582</v>
          </cell>
        </row>
        <row r="20">
          <cell r="F20">
            <v>4</v>
          </cell>
          <cell r="G20">
            <v>16</v>
          </cell>
          <cell r="H20">
            <v>225</v>
          </cell>
          <cell r="I20">
            <v>6</v>
          </cell>
        </row>
        <row r="22">
          <cell r="F22">
            <v>22972</v>
          </cell>
          <cell r="G22">
            <v>7105</v>
          </cell>
          <cell r="H22">
            <v>1031138</v>
          </cell>
          <cell r="I22">
            <v>11</v>
          </cell>
        </row>
        <row r="23">
          <cell r="B23">
            <v>1910251</v>
          </cell>
          <cell r="C23">
            <v>14</v>
          </cell>
          <cell r="F23">
            <v>77</v>
          </cell>
          <cell r="G23">
            <v>392</v>
          </cell>
          <cell r="H23">
            <v>1284</v>
          </cell>
          <cell r="I23">
            <v>1</v>
          </cell>
        </row>
        <row r="24">
          <cell r="B24">
            <v>56780</v>
          </cell>
          <cell r="C24">
            <v>13</v>
          </cell>
          <cell r="F24">
            <v>8849</v>
          </cell>
          <cell r="G24">
            <v>644</v>
          </cell>
        </row>
        <row r="25">
          <cell r="B25">
            <v>725395</v>
          </cell>
          <cell r="C25">
            <v>14</v>
          </cell>
          <cell r="F25">
            <v>113</v>
          </cell>
          <cell r="G25">
            <v>142</v>
          </cell>
        </row>
        <row r="26">
          <cell r="B26">
            <v>75486</v>
          </cell>
          <cell r="C26">
            <v>8</v>
          </cell>
        </row>
        <row r="36">
          <cell r="B36">
            <v>386</v>
          </cell>
          <cell r="C36">
            <v>2</v>
          </cell>
        </row>
        <row r="37">
          <cell r="B37">
            <v>344</v>
          </cell>
          <cell r="C37">
            <v>2</v>
          </cell>
        </row>
        <row r="38">
          <cell r="G38">
            <v>54</v>
          </cell>
        </row>
        <row r="39">
          <cell r="B39">
            <v>8666</v>
          </cell>
          <cell r="C39">
            <v>5</v>
          </cell>
          <cell r="G39">
            <v>524</v>
          </cell>
        </row>
        <row r="40">
          <cell r="B40">
            <v>8008</v>
          </cell>
          <cell r="C40">
            <v>4</v>
          </cell>
        </row>
        <row r="42">
          <cell r="B42">
            <v>10</v>
          </cell>
          <cell r="C42">
            <v>2</v>
          </cell>
        </row>
        <row r="43">
          <cell r="B43">
            <v>120</v>
          </cell>
          <cell r="C43">
            <v>2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"/>
      <sheetName val="Jun2023SBR2_Data"/>
      <sheetName val="Duplicate data"/>
    </sheetNames>
    <sheetDataSet>
      <sheetData sheetId="0">
        <row r="9">
          <cell r="B9">
            <v>696756</v>
          </cell>
          <cell r="C9">
            <v>19</v>
          </cell>
        </row>
        <row r="10">
          <cell r="B10">
            <v>832029</v>
          </cell>
          <cell r="C10">
            <v>19</v>
          </cell>
        </row>
        <row r="11">
          <cell r="B11">
            <v>256664</v>
          </cell>
          <cell r="C11">
            <v>17</v>
          </cell>
        </row>
        <row r="12">
          <cell r="B12">
            <v>45971</v>
          </cell>
          <cell r="C12">
            <v>14</v>
          </cell>
        </row>
        <row r="14">
          <cell r="B14">
            <v>131775</v>
          </cell>
          <cell r="C14">
            <v>6</v>
          </cell>
        </row>
        <row r="15">
          <cell r="B15">
            <v>922891</v>
          </cell>
          <cell r="C15">
            <v>7</v>
          </cell>
        </row>
        <row r="25">
          <cell r="B25">
            <v>143220</v>
          </cell>
          <cell r="C25">
            <v>7</v>
          </cell>
        </row>
        <row r="27">
          <cell r="B27">
            <v>31905</v>
          </cell>
          <cell r="C27">
            <v>6</v>
          </cell>
        </row>
        <row r="28">
          <cell r="B28">
            <v>41036</v>
          </cell>
          <cell r="C28">
            <v>7</v>
          </cell>
        </row>
        <row r="30">
          <cell r="B30">
            <v>15933</v>
          </cell>
          <cell r="C30">
            <v>2</v>
          </cell>
        </row>
        <row r="31">
          <cell r="B31">
            <v>5131</v>
          </cell>
          <cell r="C31">
            <v>1</v>
          </cell>
        </row>
        <row r="33">
          <cell r="B33">
            <v>131132</v>
          </cell>
          <cell r="C33">
            <v>19</v>
          </cell>
        </row>
        <row r="34">
          <cell r="B34">
            <v>26751</v>
          </cell>
          <cell r="C34">
            <v>15</v>
          </cell>
        </row>
        <row r="36">
          <cell r="B36">
            <v>37667</v>
          </cell>
          <cell r="C36">
            <v>5</v>
          </cell>
        </row>
        <row r="37">
          <cell r="B37">
            <v>482</v>
          </cell>
          <cell r="C37">
            <v>5</v>
          </cell>
        </row>
        <row r="38">
          <cell r="B38">
            <v>22</v>
          </cell>
          <cell r="C38">
            <v>2</v>
          </cell>
        </row>
        <row r="45">
          <cell r="B45">
            <v>13080</v>
          </cell>
          <cell r="C45">
            <v>2</v>
          </cell>
        </row>
        <row r="46">
          <cell r="B46">
            <v>46</v>
          </cell>
          <cell r="C46">
            <v>3</v>
          </cell>
        </row>
        <row r="48">
          <cell r="B48">
            <v>4031</v>
          </cell>
          <cell r="C48">
            <v>3</v>
          </cell>
        </row>
        <row r="49">
          <cell r="B49">
            <v>1346</v>
          </cell>
          <cell r="C49">
            <v>4</v>
          </cell>
        </row>
        <row r="51">
          <cell r="B51">
            <v>58063</v>
          </cell>
          <cell r="C51">
            <v>6</v>
          </cell>
        </row>
        <row r="52">
          <cell r="B52">
            <v>1160</v>
          </cell>
          <cell r="C52">
            <v>7</v>
          </cell>
        </row>
        <row r="53">
          <cell r="B53">
            <v>47914</v>
          </cell>
          <cell r="C53">
            <v>8</v>
          </cell>
        </row>
        <row r="54">
          <cell r="B54">
            <v>65058</v>
          </cell>
          <cell r="C54">
            <v>14</v>
          </cell>
        </row>
        <row r="55">
          <cell r="B55">
            <v>1065</v>
          </cell>
          <cell r="C55">
            <v>2</v>
          </cell>
        </row>
        <row r="56">
          <cell r="B56">
            <v>17</v>
          </cell>
          <cell r="C56">
            <v>2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BR2 data"/>
      <sheetName val="donotuse"/>
    </sheetNames>
    <sheetDataSet>
      <sheetData sheetId="0">
        <row r="3">
          <cell r="A3" t="str">
            <v>Row Labels</v>
          </cell>
        </row>
        <row r="7">
          <cell r="F7">
            <v>49</v>
          </cell>
          <cell r="G7">
            <v>503</v>
          </cell>
          <cell r="H7">
            <v>22644</v>
          </cell>
          <cell r="I7">
            <v>2161</v>
          </cell>
        </row>
        <row r="8">
          <cell r="F8">
            <v>11622</v>
          </cell>
          <cell r="G8">
            <v>95</v>
          </cell>
          <cell r="H8">
            <v>474921</v>
          </cell>
          <cell r="I8">
            <v>1640</v>
          </cell>
        </row>
        <row r="9">
          <cell r="F9">
            <v>702</v>
          </cell>
          <cell r="G9">
            <v>187</v>
          </cell>
          <cell r="H9">
            <v>16067</v>
          </cell>
          <cell r="I9">
            <v>1381</v>
          </cell>
        </row>
        <row r="10">
          <cell r="F10">
            <v>85</v>
          </cell>
          <cell r="G10">
            <v>107</v>
          </cell>
          <cell r="H10">
            <v>5856</v>
          </cell>
          <cell r="I10">
            <v>139</v>
          </cell>
        </row>
        <row r="23">
          <cell r="F23">
            <v>13517</v>
          </cell>
          <cell r="G23">
            <v>39</v>
          </cell>
          <cell r="H23">
            <v>10</v>
          </cell>
          <cell r="I23">
            <v>2515</v>
          </cell>
        </row>
        <row r="31">
          <cell r="F31">
            <v>1257</v>
          </cell>
          <cell r="G31">
            <v>2066</v>
          </cell>
          <cell r="I31">
            <v>566</v>
          </cell>
        </row>
        <row r="32">
          <cell r="F32">
            <v>403</v>
          </cell>
          <cell r="G32">
            <v>2617</v>
          </cell>
          <cell r="I32">
            <v>123</v>
          </cell>
        </row>
        <row r="34">
          <cell r="F34">
            <v>1270</v>
          </cell>
          <cell r="G34">
            <v>8</v>
          </cell>
          <cell r="H34">
            <v>8</v>
          </cell>
          <cell r="I34">
            <v>73</v>
          </cell>
        </row>
        <row r="35">
          <cell r="F35">
            <v>74</v>
          </cell>
          <cell r="G35">
            <v>12</v>
          </cell>
          <cell r="H35">
            <v>80</v>
          </cell>
          <cell r="I35">
            <v>1</v>
          </cell>
        </row>
        <row r="49">
          <cell r="F49">
            <v>118</v>
          </cell>
          <cell r="G49">
            <v>37</v>
          </cell>
          <cell r="H49">
            <v>39</v>
          </cell>
          <cell r="I49">
            <v>56</v>
          </cell>
        </row>
        <row r="50">
          <cell r="F50">
            <v>180</v>
          </cell>
          <cell r="G50">
            <v>14</v>
          </cell>
          <cell r="H50">
            <v>23</v>
          </cell>
        </row>
        <row r="51">
          <cell r="F51">
            <v>26</v>
          </cell>
          <cell r="G51">
            <v>88</v>
          </cell>
          <cell r="H51">
            <v>2255</v>
          </cell>
          <cell r="I51">
            <v>543</v>
          </cell>
        </row>
        <row r="52">
          <cell r="F52">
            <v>391</v>
          </cell>
          <cell r="G52">
            <v>98</v>
          </cell>
          <cell r="H52">
            <v>1441</v>
          </cell>
          <cell r="I52">
            <v>462</v>
          </cell>
        </row>
        <row r="58">
          <cell r="F58">
            <v>171</v>
          </cell>
          <cell r="G58">
            <v>31</v>
          </cell>
          <cell r="H58">
            <v>2088</v>
          </cell>
          <cell r="I58">
            <v>166</v>
          </cell>
        </row>
        <row r="66">
          <cell r="F66">
            <v>265</v>
          </cell>
          <cell r="G66">
            <v>717</v>
          </cell>
          <cell r="I66">
            <v>102</v>
          </cell>
        </row>
        <row r="67">
          <cell r="F67">
            <v>612</v>
          </cell>
          <cell r="G67">
            <v>1191</v>
          </cell>
          <cell r="I67">
            <v>32</v>
          </cell>
        </row>
        <row r="68">
          <cell r="B68">
            <v>45092</v>
          </cell>
          <cell r="C68">
            <v>16</v>
          </cell>
        </row>
        <row r="69">
          <cell r="B69">
            <v>17032</v>
          </cell>
          <cell r="C69">
            <v>12</v>
          </cell>
        </row>
        <row r="71">
          <cell r="B71">
            <v>224</v>
          </cell>
          <cell r="C71">
            <v>5</v>
          </cell>
        </row>
        <row r="72">
          <cell r="B72">
            <v>31</v>
          </cell>
          <cell r="C72">
            <v>2</v>
          </cell>
        </row>
        <row r="74">
          <cell r="B74">
            <v>10</v>
          </cell>
          <cell r="C74">
            <v>3</v>
          </cell>
        </row>
        <row r="75">
          <cell r="B75">
            <v>368</v>
          </cell>
          <cell r="C75">
            <v>1</v>
          </cell>
        </row>
        <row r="77">
          <cell r="B77">
            <v>247</v>
          </cell>
          <cell r="C77">
            <v>7</v>
          </cell>
        </row>
        <row r="78">
          <cell r="B78">
            <v>43</v>
          </cell>
          <cell r="C78">
            <v>2</v>
          </cell>
        </row>
        <row r="80">
          <cell r="B80">
            <v>17657</v>
          </cell>
          <cell r="C80">
            <v>2</v>
          </cell>
        </row>
        <row r="81">
          <cell r="B81">
            <v>1610</v>
          </cell>
          <cell r="C81">
            <v>21</v>
          </cell>
        </row>
        <row r="82">
          <cell r="B82">
            <v>247</v>
          </cell>
          <cell r="C82">
            <v>3</v>
          </cell>
        </row>
        <row r="84">
          <cell r="B84">
            <v>1053576</v>
          </cell>
          <cell r="C84">
            <v>14</v>
          </cell>
        </row>
        <row r="101">
          <cell r="B101">
            <v>33</v>
          </cell>
          <cell r="C101">
            <v>5</v>
          </cell>
        </row>
        <row r="102">
          <cell r="B102">
            <v>4</v>
          </cell>
          <cell r="C102">
            <v>1</v>
          </cell>
          <cell r="F102">
            <v>55229</v>
          </cell>
          <cell r="G102">
            <v>334</v>
          </cell>
          <cell r="H102">
            <v>4195</v>
          </cell>
          <cell r="I102">
            <v>36246</v>
          </cell>
        </row>
        <row r="103">
          <cell r="F103">
            <v>4424</v>
          </cell>
          <cell r="G103">
            <v>5911</v>
          </cell>
          <cell r="H103">
            <v>12923</v>
          </cell>
          <cell r="I103">
            <v>2715</v>
          </cell>
        </row>
        <row r="104">
          <cell r="B104">
            <v>724978</v>
          </cell>
          <cell r="C104">
            <v>19</v>
          </cell>
          <cell r="F104">
            <v>906</v>
          </cell>
          <cell r="G104">
            <v>5024</v>
          </cell>
          <cell r="H104">
            <v>3206</v>
          </cell>
          <cell r="I104">
            <v>370</v>
          </cell>
        </row>
        <row r="105">
          <cell r="B105">
            <v>599832</v>
          </cell>
          <cell r="C105">
            <v>19</v>
          </cell>
        </row>
        <row r="106">
          <cell r="B106">
            <v>96655</v>
          </cell>
          <cell r="C106">
            <v>13</v>
          </cell>
        </row>
        <row r="110">
          <cell r="B110">
            <v>461</v>
          </cell>
          <cell r="C110">
            <v>4</v>
          </cell>
        </row>
        <row r="112">
          <cell r="B112">
            <v>23362</v>
          </cell>
          <cell r="C112">
            <v>1</v>
          </cell>
          <cell r="F112">
            <v>438577</v>
          </cell>
          <cell r="G112">
            <v>4006</v>
          </cell>
          <cell r="H112">
            <v>28</v>
          </cell>
          <cell r="I112">
            <v>75761</v>
          </cell>
        </row>
        <row r="118">
          <cell r="F118">
            <v>79</v>
          </cell>
          <cell r="G118">
            <v>34</v>
          </cell>
          <cell r="H118">
            <v>162</v>
          </cell>
          <cell r="I118">
            <v>2003</v>
          </cell>
        </row>
        <row r="120">
          <cell r="B120">
            <v>89818</v>
          </cell>
          <cell r="C120">
            <v>3</v>
          </cell>
          <cell r="F120">
            <v>9</v>
          </cell>
          <cell r="G120">
            <v>25</v>
          </cell>
          <cell r="H120">
            <v>9</v>
          </cell>
          <cell r="I120">
            <v>6</v>
          </cell>
        </row>
        <row r="122">
          <cell r="B122">
            <v>398</v>
          </cell>
          <cell r="C122">
            <v>7</v>
          </cell>
          <cell r="F122">
            <v>276</v>
          </cell>
          <cell r="G122">
            <v>25</v>
          </cell>
          <cell r="H122">
            <v>5692</v>
          </cell>
          <cell r="I122">
            <v>58456</v>
          </cell>
        </row>
        <row r="124">
          <cell r="B124">
            <v>159224</v>
          </cell>
          <cell r="C124">
            <v>9</v>
          </cell>
          <cell r="F124">
            <v>56631</v>
          </cell>
          <cell r="G124">
            <v>35361</v>
          </cell>
          <cell r="H124">
            <v>22249</v>
          </cell>
          <cell r="I124">
            <v>10152</v>
          </cell>
        </row>
        <row r="125">
          <cell r="F125">
            <v>7126</v>
          </cell>
          <cell r="G125">
            <v>14670</v>
          </cell>
          <cell r="H125">
            <v>3144</v>
          </cell>
          <cell r="I125">
            <v>220</v>
          </cell>
        </row>
        <row r="126">
          <cell r="B126">
            <v>3293616</v>
          </cell>
          <cell r="C126">
            <v>335</v>
          </cell>
        </row>
        <row r="127">
          <cell r="B127">
            <v>368154</v>
          </cell>
          <cell r="C127">
            <v>228</v>
          </cell>
        </row>
        <row r="129">
          <cell r="B129">
            <v>466</v>
          </cell>
          <cell r="C129">
            <v>4</v>
          </cell>
          <cell r="F129">
            <v>246</v>
          </cell>
          <cell r="G129">
            <v>83</v>
          </cell>
          <cell r="I129">
            <v>34</v>
          </cell>
        </row>
        <row r="130">
          <cell r="F130">
            <v>82</v>
          </cell>
          <cell r="G130">
            <v>128</v>
          </cell>
          <cell r="I130">
            <v>60</v>
          </cell>
        </row>
        <row r="131">
          <cell r="B131">
            <v>25936</v>
          </cell>
          <cell r="C131">
            <v>15</v>
          </cell>
        </row>
        <row r="132">
          <cell r="B132">
            <v>4922</v>
          </cell>
          <cell r="C132">
            <v>13</v>
          </cell>
        </row>
        <row r="136">
          <cell r="F136">
            <v>2226</v>
          </cell>
          <cell r="G136">
            <v>52</v>
          </cell>
          <cell r="H136">
            <v>1617</v>
          </cell>
          <cell r="I136">
            <v>458</v>
          </cell>
        </row>
        <row r="138">
          <cell r="B138">
            <v>88527</v>
          </cell>
          <cell r="C138">
            <v>12</v>
          </cell>
          <cell r="F138">
            <v>701</v>
          </cell>
          <cell r="G138">
            <v>2285</v>
          </cell>
          <cell r="I138">
            <v>208</v>
          </cell>
        </row>
        <row r="139">
          <cell r="F139">
            <v>1711</v>
          </cell>
          <cell r="G139">
            <v>13221</v>
          </cell>
          <cell r="I139">
            <v>153</v>
          </cell>
        </row>
        <row r="140">
          <cell r="B140">
            <v>63622</v>
          </cell>
          <cell r="C140">
            <v>17</v>
          </cell>
        </row>
        <row r="141">
          <cell r="B141">
            <v>56879</v>
          </cell>
          <cell r="C141">
            <v>11</v>
          </cell>
        </row>
        <row r="143">
          <cell r="B143">
            <v>11678</v>
          </cell>
          <cell r="C143">
            <v>6</v>
          </cell>
          <cell r="F143">
            <v>257</v>
          </cell>
          <cell r="G143">
            <v>351</v>
          </cell>
          <cell r="H143">
            <v>43</v>
          </cell>
          <cell r="I143">
            <v>79</v>
          </cell>
        </row>
        <row r="145">
          <cell r="B145">
            <v>22813</v>
          </cell>
          <cell r="C145">
            <v>20</v>
          </cell>
          <cell r="F145">
            <v>1</v>
          </cell>
          <cell r="G145">
            <v>40</v>
          </cell>
          <cell r="H145">
            <v>2505</v>
          </cell>
          <cell r="I145">
            <v>10</v>
          </cell>
        </row>
        <row r="147">
          <cell r="B147">
            <v>596077</v>
          </cell>
          <cell r="C147">
            <v>16</v>
          </cell>
        </row>
        <row r="148">
          <cell r="B148">
            <v>21334495</v>
          </cell>
          <cell r="C148">
            <v>17</v>
          </cell>
        </row>
        <row r="150">
          <cell r="B150">
            <v>2256</v>
          </cell>
          <cell r="C150">
            <v>6</v>
          </cell>
        </row>
        <row r="151">
          <cell r="B151">
            <v>1612408</v>
          </cell>
          <cell r="C151">
            <v>17</v>
          </cell>
        </row>
        <row r="157">
          <cell r="B157">
            <v>903</v>
          </cell>
          <cell r="C157">
            <v>7</v>
          </cell>
        </row>
        <row r="158">
          <cell r="B158">
            <v>142</v>
          </cell>
          <cell r="C158">
            <v>2</v>
          </cell>
          <cell r="F158">
            <v>1255</v>
          </cell>
          <cell r="G158">
            <v>424</v>
          </cell>
        </row>
        <row r="159">
          <cell r="F159">
            <v>398</v>
          </cell>
          <cell r="G159">
            <v>1260</v>
          </cell>
        </row>
        <row r="160">
          <cell r="B160">
            <v>130031</v>
          </cell>
          <cell r="C160">
            <v>19</v>
          </cell>
        </row>
        <row r="161">
          <cell r="B161">
            <v>24074</v>
          </cell>
          <cell r="C161">
            <v>15</v>
          </cell>
          <cell r="F161">
            <v>3</v>
          </cell>
          <cell r="G161">
            <v>4</v>
          </cell>
        </row>
        <row r="162">
          <cell r="F162">
            <v>68</v>
          </cell>
          <cell r="G162">
            <v>49</v>
          </cell>
        </row>
        <row r="163">
          <cell r="B163">
            <v>450</v>
          </cell>
          <cell r="C163">
            <v>5</v>
          </cell>
        </row>
        <row r="164">
          <cell r="B164">
            <v>958</v>
          </cell>
          <cell r="C164">
            <v>4</v>
          </cell>
        </row>
        <row r="166">
          <cell r="B166">
            <v>16</v>
          </cell>
          <cell r="C166">
            <v>1</v>
          </cell>
        </row>
        <row r="168">
          <cell r="B168">
            <v>1563</v>
          </cell>
          <cell r="C168">
            <v>8</v>
          </cell>
        </row>
        <row r="170">
          <cell r="B170">
            <v>544560</v>
          </cell>
          <cell r="C170">
            <v>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9B48-CB09-40A1-B0C4-F887009BD37E}">
  <sheetPr>
    <tabColor theme="4" tint="-0.499984740745262"/>
    <pageSetUpPr fitToPage="1"/>
  </sheetPr>
  <dimension ref="A1"/>
  <sheetViews>
    <sheetView tabSelected="1" zoomScale="85" zoomScaleNormal="85" workbookViewId="0">
      <selection activeCell="J38" sqref="J38"/>
    </sheetView>
  </sheetViews>
  <sheetFormatPr defaultRowHeight="15" x14ac:dyDescent="0.25"/>
  <cols>
    <col min="1" max="1" width="8.140625" customWidth="1"/>
    <col min="2" max="2" width="120.28515625" customWidth="1"/>
  </cols>
  <sheetData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7314-FAF0-47B2-8C35-57B7E9452982}">
  <sheetPr>
    <tabColor theme="4" tint="-0.249977111117893"/>
    <pageSetUpPr fitToPage="1"/>
  </sheetPr>
  <dimension ref="A1:Y44"/>
  <sheetViews>
    <sheetView topLeftCell="A13" zoomScaleNormal="100" workbookViewId="0">
      <selection activeCell="N15" sqref="N15"/>
    </sheetView>
  </sheetViews>
  <sheetFormatPr defaultRowHeight="12" x14ac:dyDescent="0.2"/>
  <cols>
    <col min="1" max="1" width="18.140625" style="2" customWidth="1"/>
    <col min="2" max="3" width="9.28515625" style="2" customWidth="1"/>
    <col min="4" max="4" width="2" style="20" customWidth="1"/>
    <col min="5" max="5" width="18.140625" style="2" customWidth="1"/>
    <col min="6" max="9" width="6.7109375" style="2" customWidth="1"/>
    <col min="10" max="12" width="16.140625" style="2" customWidth="1"/>
    <col min="13" max="16384" width="9.140625" style="2"/>
  </cols>
  <sheetData>
    <row r="1" spans="1:25" s="13" customFormat="1" ht="32.25" customHeight="1" x14ac:dyDescent="0.25">
      <c r="A1" s="18" t="s">
        <v>128</v>
      </c>
      <c r="B1" s="18"/>
      <c r="C1" s="18"/>
      <c r="D1" s="11"/>
      <c r="E1" s="71" t="s">
        <v>106</v>
      </c>
      <c r="F1" s="71"/>
      <c r="G1" s="71"/>
      <c r="H1" s="71"/>
      <c r="I1" s="18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5.75" x14ac:dyDescent="0.2">
      <c r="A2" s="22" t="s">
        <v>34</v>
      </c>
      <c r="B2" s="5" t="s">
        <v>0</v>
      </c>
      <c r="C2" s="14" t="s">
        <v>1</v>
      </c>
      <c r="D2" s="19"/>
      <c r="E2" s="23" t="s">
        <v>127</v>
      </c>
      <c r="F2" s="15" t="s">
        <v>107</v>
      </c>
      <c r="G2" s="15" t="s">
        <v>108</v>
      </c>
      <c r="H2" s="15" t="s">
        <v>109</v>
      </c>
      <c r="I2" s="16" t="s">
        <v>110</v>
      </c>
    </row>
    <row r="3" spans="1:25" x14ac:dyDescent="0.2">
      <c r="A3" s="17" t="s">
        <v>3</v>
      </c>
      <c r="B3" s="54">
        <v>19</v>
      </c>
      <c r="C3" s="55">
        <v>2</v>
      </c>
      <c r="D3" s="19"/>
      <c r="E3" s="7" t="s">
        <v>3</v>
      </c>
      <c r="F3" s="25"/>
      <c r="G3" s="25">
        <v>1</v>
      </c>
      <c r="H3" s="25"/>
      <c r="I3" s="26"/>
      <c r="M3" s="1"/>
    </row>
    <row r="4" spans="1:25" x14ac:dyDescent="0.2">
      <c r="A4" s="7" t="s">
        <v>4</v>
      </c>
      <c r="B4" s="56">
        <v>86</v>
      </c>
      <c r="C4" s="57">
        <v>1</v>
      </c>
      <c r="D4" s="19"/>
      <c r="E4" s="7" t="s">
        <v>4</v>
      </c>
      <c r="F4" s="25"/>
      <c r="G4" s="25">
        <v>24</v>
      </c>
      <c r="H4" s="25"/>
      <c r="I4" s="26"/>
    </row>
    <row r="5" spans="1:25" x14ac:dyDescent="0.2">
      <c r="A5" s="7" t="s">
        <v>111</v>
      </c>
      <c r="B5" s="56">
        <v>14</v>
      </c>
      <c r="C5" s="57">
        <v>1</v>
      </c>
      <c r="D5" s="19"/>
      <c r="E5" s="7" t="s">
        <v>111</v>
      </c>
      <c r="F5" s="25"/>
      <c r="G5" s="25">
        <v>6</v>
      </c>
      <c r="H5" s="25"/>
      <c r="I5" s="26"/>
    </row>
    <row r="6" spans="1:25" x14ac:dyDescent="0.2">
      <c r="A6" s="7" t="s">
        <v>22</v>
      </c>
      <c r="B6" s="25" cm="1">
        <f t="array" ref="B6:C7">[1]Sheet1!$B$36:$C$37</f>
        <v>386</v>
      </c>
      <c r="C6" s="26">
        <v>2</v>
      </c>
      <c r="D6" s="19"/>
      <c r="E6" s="7" t="s">
        <v>22</v>
      </c>
      <c r="F6" s="25">
        <v>324</v>
      </c>
      <c r="G6" s="25">
        <v>16</v>
      </c>
      <c r="H6" s="25"/>
      <c r="I6" s="26"/>
    </row>
    <row r="7" spans="1:25" x14ac:dyDescent="0.2">
      <c r="A7" s="7" t="s">
        <v>23</v>
      </c>
      <c r="B7" s="25">
        <v>344</v>
      </c>
      <c r="C7" s="26">
        <v>2</v>
      </c>
      <c r="D7" s="19"/>
      <c r="E7" s="7" t="s">
        <v>23</v>
      </c>
      <c r="F7" s="25">
        <v>29</v>
      </c>
      <c r="G7" s="25">
        <v>86</v>
      </c>
      <c r="H7" s="25"/>
      <c r="I7" s="26"/>
    </row>
    <row r="8" spans="1:25" x14ac:dyDescent="0.2">
      <c r="A8" s="7" t="s">
        <v>26</v>
      </c>
      <c r="B8" s="25" cm="1">
        <f t="array" ref="B8:C9">[1]Sheet1!$B$42:$C$43</f>
        <v>10</v>
      </c>
      <c r="C8" s="26">
        <v>2</v>
      </c>
      <c r="D8" s="19"/>
      <c r="E8" s="8" t="s">
        <v>27</v>
      </c>
      <c r="F8" s="27"/>
      <c r="G8" s="27">
        <v>55</v>
      </c>
      <c r="H8" s="27"/>
      <c r="I8" s="28"/>
    </row>
    <row r="9" spans="1:25" x14ac:dyDescent="0.2">
      <c r="A9" s="8" t="s">
        <v>27</v>
      </c>
      <c r="B9" s="27">
        <v>120</v>
      </c>
      <c r="C9" s="28">
        <v>2</v>
      </c>
      <c r="D9" s="2"/>
    </row>
    <row r="10" spans="1:25" x14ac:dyDescent="0.2">
      <c r="D10" s="2"/>
    </row>
    <row r="11" spans="1:25" ht="15.75" x14ac:dyDescent="0.2">
      <c r="A11" s="23" t="s">
        <v>44</v>
      </c>
      <c r="B11" s="15" t="s">
        <v>0</v>
      </c>
      <c r="C11" s="16" t="s">
        <v>1</v>
      </c>
      <c r="D11" s="2"/>
      <c r="E11" s="23" t="s">
        <v>125</v>
      </c>
      <c r="F11" s="15" t="s">
        <v>107</v>
      </c>
      <c r="G11" s="15" t="s">
        <v>112</v>
      </c>
      <c r="H11" s="15" t="s">
        <v>109</v>
      </c>
      <c r="I11" s="16" t="s">
        <v>110</v>
      </c>
    </row>
    <row r="12" spans="1:25" x14ac:dyDescent="0.2">
      <c r="A12" s="17" t="s">
        <v>45</v>
      </c>
      <c r="B12" s="33">
        <f>GETPIVOTDATA("[Measures].[Sum of Transaction Count]",[1]Sheet1!$A$3,"[Range].[Service Name]","[Range].[Service Name].&amp;[abnreg]","[Range].[Action Name]","[Range].[Action Name].&amp;[lodge]")</f>
        <v>25447</v>
      </c>
      <c r="C12" s="32">
        <f>GETPIVOTDATA("[Measures].[Distinct Count of DSPName]",[1]Sheet1!$A$3,"[Range].[Service Name]","[Range].[Service Name].&amp;[abnreg]","[Range].[Action Name]","[Range].[Action Name].&amp;[lodge]")</f>
        <v>7</v>
      </c>
      <c r="D12" s="19"/>
      <c r="E12" s="7" t="s">
        <v>45</v>
      </c>
      <c r="F12" s="25"/>
      <c r="G12" s="25" cm="1">
        <f t="array" ref="G12:I12">[1]Sheet1!$G$8:$I$8</f>
        <v>6</v>
      </c>
      <c r="H12" s="25">
        <v>3462</v>
      </c>
      <c r="I12" s="26">
        <v>4524</v>
      </c>
    </row>
    <row r="13" spans="1:25" x14ac:dyDescent="0.2">
      <c r="A13" s="7" t="s">
        <v>46</v>
      </c>
      <c r="B13" s="29">
        <f>GETPIVOTDATA("[Measures].[Sum of Transaction Count]",[1]Sheet1!$A$3,"[Range].[Service Name]","[Range].[Service Name].&amp;[abnregdtl]","[Range].[Action Name]","[Range].[Action Name].&amp;[prefill]")</f>
        <v>472</v>
      </c>
      <c r="C13" s="26">
        <f>GETPIVOTDATA("[Measures].[Distinct Count of DSPName]",[1]Sheet1!$A$3,"[Range].[Service Name]","[Range].[Service Name].&amp;[abnregdtl]","[Range].[Action Name]","[Range].[Action Name].&amp;[prefill]")</f>
        <v>1</v>
      </c>
      <c r="D13" s="19"/>
      <c r="E13" s="7" t="s">
        <v>46</v>
      </c>
      <c r="F13" s="25"/>
      <c r="G13" s="25"/>
      <c r="H13" s="25"/>
      <c r="I13" s="26">
        <v>2</v>
      </c>
    </row>
    <row r="14" spans="1:25" x14ac:dyDescent="0.2">
      <c r="A14" s="7" t="s">
        <v>47</v>
      </c>
      <c r="B14" s="29">
        <f>GETPIVOTDATA("[Measures].[Sum of Transaction Count]",[1]Sheet1!$A$3,"[Range].[Service Name]","[Range].[Service Name].&amp;[abnregent]","[Range].[Action Name]","[Range].[Action Name].&amp;[prefill]")</f>
        <v>2547</v>
      </c>
      <c r="C14" s="26">
        <f>GETPIVOTDATA("[Measures].[Distinct Count of DSPName]",[1]Sheet1!$A$3,"[Range].[Service Name]","[Range].[Service Name].&amp;[abnregent]","[Range].[Action Name]","[Range].[Action Name].&amp;[prefill]")</f>
        <v>3</v>
      </c>
      <c r="D14" s="19"/>
      <c r="E14" s="7" t="s">
        <v>47</v>
      </c>
      <c r="F14" s="25"/>
      <c r="G14" s="25">
        <v>1</v>
      </c>
      <c r="H14" s="25">
        <v>29</v>
      </c>
      <c r="I14" s="26">
        <v>209</v>
      </c>
    </row>
    <row r="15" spans="1:25" ht="12" customHeight="1" x14ac:dyDescent="0.2">
      <c r="A15" s="7" t="s">
        <v>105</v>
      </c>
      <c r="B15" s="29">
        <f>GETPIVOTDATA("[Measures].[Sum of Transaction Count]",[1]Sheet1!$A$3,"[Range].[Service Name]","[Range].[Service Name].&amp;[abnreghlp]","[Range].[Action Name]","[Range].[Action Name].&amp;[prefill]")</f>
        <v>1653</v>
      </c>
      <c r="C15" s="26">
        <f>GETPIVOTDATA("[Measures].[Distinct Count of DSPName]",[1]Sheet1!$A$3,"[Range].[Service Name]","[Range].[Service Name].&amp;[abnreghlp]","[Range].[Action Name]","[Range].[Action Name].&amp;[prefill]")</f>
        <v>1</v>
      </c>
      <c r="D15" s="19"/>
      <c r="E15" s="7" t="s">
        <v>105</v>
      </c>
      <c r="F15" s="25"/>
      <c r="G15" s="25">
        <v>1</v>
      </c>
      <c r="H15" s="25">
        <v>63</v>
      </c>
      <c r="I15" s="26">
        <v>114</v>
      </c>
    </row>
    <row r="16" spans="1:25" x14ac:dyDescent="0.2">
      <c r="A16" s="7" t="s">
        <v>48</v>
      </c>
      <c r="B16" s="29">
        <f>GETPIVOTDATA("[Measures].[Sum of Transaction Count]",[1]Sheet1!$A$3,"[Range].[Service Name]","[Range].[Service Name].&amp;[abnregpoi]","[Range].[Action Name]","[Range].[Action Name].&amp;[prelodge]")</f>
        <v>16734</v>
      </c>
      <c r="C16" s="26">
        <f>GETPIVOTDATA("[Measures].[Distinct Count of DSPName]",[1]Sheet1!$A$3,"[Range].[Service Name]","[Range].[Service Name].&amp;[abnregpoi]","[Range].[Action Name]","[Range].[Action Name].&amp;[prelodge]")</f>
        <v>1</v>
      </c>
      <c r="D16" s="19"/>
      <c r="E16" s="7" t="s">
        <v>48</v>
      </c>
      <c r="F16" s="25"/>
      <c r="G16" s="25">
        <v>295</v>
      </c>
      <c r="H16" s="25">
        <v>1262</v>
      </c>
      <c r="I16" s="26">
        <v>79</v>
      </c>
      <c r="J16" s="3"/>
    </row>
    <row r="17" spans="1:15" x14ac:dyDescent="0.2">
      <c r="A17" s="7" t="s">
        <v>49</v>
      </c>
      <c r="B17" s="29">
        <f>GETPIVOTDATA("[Measures].[Sum of Transaction Count]",[1]Sheet1!$A$3,"[Range].[Service Name]","[Range].[Service Name].&amp;[abnregsts]","[Range].[Action Name]","[Range].[Action Name].&amp;[prefill]")</f>
        <v>209485</v>
      </c>
      <c r="C17" s="26">
        <f>GETPIVOTDATA("[Measures].[Distinct Count of DSPName]",[1]Sheet1!$A$3,"[Range].[Service Name]","[Range].[Service Name].&amp;[abnregsts]","[Range].[Action Name]","[Range].[Action Name].&amp;[prefill]")</f>
        <v>4</v>
      </c>
      <c r="D17" s="19"/>
      <c r="E17" s="7" t="s">
        <v>49</v>
      </c>
      <c r="F17" s="25"/>
      <c r="G17" s="25" cm="1">
        <f t="array" ref="G17:I17">[1]Sheet1!$G$18:$I$18</f>
        <v>71</v>
      </c>
      <c r="H17" s="25">
        <v>8300</v>
      </c>
      <c r="I17" s="26">
        <v>5582</v>
      </c>
      <c r="J17" s="3"/>
    </row>
    <row r="18" spans="1:15" x14ac:dyDescent="0.2">
      <c r="A18" s="8" t="s">
        <v>50</v>
      </c>
      <c r="B18" s="30">
        <f>GETPIVOTDATA("[Measures].[Sum of Transaction Count]",[1]Sheet1!$A$3,"[Range].[Service Name]","[Range].[Service Name].&amp;[abnregtaxadd]","[Range].[Action Name]","[Range].[Action Name].&amp;[lodge]")</f>
        <v>494</v>
      </c>
      <c r="C18" s="28">
        <f>GETPIVOTDATA("[Measures].[Distinct Count of DSPName]",[1]Sheet1!$A$3,"[Range].[Service Name]","[Range].[Service Name].&amp;[abnregtaxadd]","[Range].[Action Name]","[Range].[Action Name].&amp;[lodge]")</f>
        <v>2</v>
      </c>
      <c r="D18" s="19"/>
      <c r="E18" s="8" t="s">
        <v>50</v>
      </c>
      <c r="F18" s="27" cm="1">
        <f t="array" ref="F18:I18">[1]Sheet1!$F$20:$I$20</f>
        <v>4</v>
      </c>
      <c r="G18" s="27">
        <v>16</v>
      </c>
      <c r="H18" s="27">
        <v>225</v>
      </c>
      <c r="I18" s="28">
        <v>6</v>
      </c>
    </row>
    <row r="19" spans="1:15" x14ac:dyDescent="0.2">
      <c r="D19" s="19"/>
    </row>
    <row r="20" spans="1:15" ht="15.75" x14ac:dyDescent="0.2">
      <c r="A20" s="23" t="s">
        <v>60</v>
      </c>
      <c r="B20" s="15" t="s">
        <v>0</v>
      </c>
      <c r="C20" s="16" t="s">
        <v>1</v>
      </c>
      <c r="D20" s="19"/>
      <c r="E20" s="23" t="s">
        <v>126</v>
      </c>
      <c r="F20" s="15" t="s">
        <v>107</v>
      </c>
      <c r="G20" s="15" t="s">
        <v>112</v>
      </c>
      <c r="H20" s="15" t="s">
        <v>109</v>
      </c>
      <c r="I20" s="16" t="s">
        <v>110</v>
      </c>
    </row>
    <row r="21" spans="1:15" x14ac:dyDescent="0.2">
      <c r="A21" s="7" t="s">
        <v>51</v>
      </c>
      <c r="B21" s="25">
        <v>1010</v>
      </c>
      <c r="C21" s="26">
        <v>9</v>
      </c>
      <c r="D21" s="19"/>
      <c r="E21" s="7" t="s">
        <v>51</v>
      </c>
      <c r="F21" s="25"/>
      <c r="G21" s="25">
        <v>41</v>
      </c>
      <c r="H21" s="25"/>
      <c r="I21" s="26">
        <v>1</v>
      </c>
    </row>
    <row r="22" spans="1:15" x14ac:dyDescent="0.2">
      <c r="A22" s="7" t="s">
        <v>52</v>
      </c>
      <c r="B22" s="25">
        <v>469</v>
      </c>
      <c r="C22" s="26">
        <v>6</v>
      </c>
      <c r="D22" s="19"/>
      <c r="E22" s="7" t="s">
        <v>52</v>
      </c>
      <c r="F22" s="25"/>
      <c r="G22" s="25">
        <v>28</v>
      </c>
      <c r="H22" s="25"/>
      <c r="I22" s="26"/>
    </row>
    <row r="23" spans="1:15" x14ac:dyDescent="0.2">
      <c r="A23" s="7" t="s">
        <v>55</v>
      </c>
      <c r="B23" s="25" cm="1">
        <f t="array" ref="B23:C24">[1]Sheet1!$B$39:$C$40</f>
        <v>8666</v>
      </c>
      <c r="C23" s="26">
        <v>5</v>
      </c>
      <c r="E23" s="7" t="s">
        <v>55</v>
      </c>
      <c r="F23" s="25"/>
      <c r="G23" s="25" cm="1">
        <f t="array" ref="G23:G24">[1]Sheet1!$G$38:$G$39</f>
        <v>54</v>
      </c>
      <c r="H23" s="25"/>
      <c r="I23" s="26"/>
    </row>
    <row r="24" spans="1:15" x14ac:dyDescent="0.2">
      <c r="A24" s="8" t="s">
        <v>56</v>
      </c>
      <c r="B24" s="27">
        <v>8008</v>
      </c>
      <c r="C24" s="28">
        <v>4</v>
      </c>
      <c r="E24" s="8" t="s">
        <v>56</v>
      </c>
      <c r="F24" s="27"/>
      <c r="G24" s="27">
        <v>524</v>
      </c>
      <c r="H24" s="27"/>
      <c r="I24" s="28"/>
    </row>
    <row r="26" spans="1:15" ht="15.75" x14ac:dyDescent="0.2">
      <c r="A26" s="23" t="s">
        <v>123</v>
      </c>
      <c r="B26" s="15" t="s">
        <v>0</v>
      </c>
      <c r="C26" s="16" t="s">
        <v>1</v>
      </c>
      <c r="E26" s="23" t="s">
        <v>133</v>
      </c>
      <c r="F26" s="15" t="s">
        <v>107</v>
      </c>
      <c r="G26" s="15" t="s">
        <v>112</v>
      </c>
      <c r="H26" s="15" t="s">
        <v>109</v>
      </c>
      <c r="I26" s="16" t="s">
        <v>110</v>
      </c>
    </row>
    <row r="27" spans="1:15" x14ac:dyDescent="0.2">
      <c r="A27" s="34" t="s">
        <v>62</v>
      </c>
      <c r="B27" s="25" cm="1">
        <f t="array" ref="B27:C27">[1]Sheet1!$B$23:$C$23</f>
        <v>1910251</v>
      </c>
      <c r="C27" s="26">
        <v>14</v>
      </c>
      <c r="E27" s="7" t="s">
        <v>62</v>
      </c>
      <c r="F27" s="25" cm="1">
        <f t="array" ref="F27:G30">[1]Sheet1!$F$22:$G$25</f>
        <v>22972</v>
      </c>
      <c r="G27" s="25">
        <v>7105</v>
      </c>
      <c r="H27" s="25" cm="1">
        <f t="array" ref="H27:I28">[1]Sheet1!$H$22:$I$23</f>
        <v>1031138</v>
      </c>
      <c r="I27" s="26">
        <v>11</v>
      </c>
    </row>
    <row r="28" spans="1:15" x14ac:dyDescent="0.2">
      <c r="A28" s="34" t="s">
        <v>63</v>
      </c>
      <c r="B28" s="25" cm="1">
        <f t="array" ref="B28:C30">[1]Sheet1!$B$24:$C$26</f>
        <v>56780</v>
      </c>
      <c r="C28" s="26">
        <v>13</v>
      </c>
      <c r="E28" s="7" t="s">
        <v>63</v>
      </c>
      <c r="F28" s="25">
        <v>77</v>
      </c>
      <c r="G28" s="25">
        <v>392</v>
      </c>
      <c r="H28" s="25">
        <v>1284</v>
      </c>
      <c r="I28" s="26">
        <v>1</v>
      </c>
      <c r="O28" s="3"/>
    </row>
    <row r="29" spans="1:15" x14ac:dyDescent="0.2">
      <c r="A29" s="34" t="s">
        <v>61</v>
      </c>
      <c r="B29" s="25">
        <v>725395</v>
      </c>
      <c r="C29" s="26">
        <v>14</v>
      </c>
      <c r="E29" s="7" t="s">
        <v>61</v>
      </c>
      <c r="F29" s="25">
        <v>8849</v>
      </c>
      <c r="G29" s="25">
        <v>644</v>
      </c>
      <c r="H29" s="25"/>
      <c r="I29" s="26">
        <v>1</v>
      </c>
      <c r="O29" s="3"/>
    </row>
    <row r="30" spans="1:15" x14ac:dyDescent="0.2">
      <c r="A30" s="35" t="s">
        <v>64</v>
      </c>
      <c r="B30" s="27">
        <v>75486</v>
      </c>
      <c r="C30" s="28">
        <v>8</v>
      </c>
      <c r="E30" s="8" t="s">
        <v>64</v>
      </c>
      <c r="F30" s="27">
        <v>113</v>
      </c>
      <c r="G30" s="27">
        <v>142</v>
      </c>
      <c r="H30" s="27">
        <v>5448</v>
      </c>
      <c r="I30" s="28"/>
    </row>
    <row r="31" spans="1:15" ht="12" customHeight="1" x14ac:dyDescent="0.2"/>
    <row r="32" spans="1:15" ht="140.25" customHeight="1" x14ac:dyDescent="0.2">
      <c r="A32" s="72" t="s">
        <v>141</v>
      </c>
      <c r="B32" s="73"/>
      <c r="C32" s="74"/>
      <c r="E32" s="72" t="s">
        <v>142</v>
      </c>
      <c r="F32" s="73"/>
      <c r="G32" s="73"/>
      <c r="H32" s="73"/>
      <c r="I32" s="74"/>
    </row>
    <row r="33" spans="1:10" ht="12.75" thickBot="1" x14ac:dyDescent="0.25">
      <c r="E33" s="10"/>
      <c r="F33" s="21"/>
      <c r="G33" s="21"/>
      <c r="H33" s="21"/>
      <c r="I33" s="21"/>
      <c r="J33" s="10"/>
    </row>
    <row r="34" spans="1:10" ht="12.75" thickBot="1" x14ac:dyDescent="0.25">
      <c r="A34" s="53" t="s">
        <v>138</v>
      </c>
      <c r="E34" s="10"/>
      <c r="F34" s="10"/>
      <c r="G34" s="10"/>
      <c r="H34" s="10"/>
      <c r="I34" s="10"/>
      <c r="J34" s="10"/>
    </row>
    <row r="35" spans="1:10" x14ac:dyDescent="0.2">
      <c r="J35" s="10"/>
    </row>
    <row r="36" spans="1:10" x14ac:dyDescent="0.2">
      <c r="J36" s="10"/>
    </row>
    <row r="44" spans="1:10" ht="21.75" customHeight="1" x14ac:dyDescent="0.2"/>
  </sheetData>
  <mergeCells count="3">
    <mergeCell ref="E1:H1"/>
    <mergeCell ref="A32:C32"/>
    <mergeCell ref="E32:I3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3982-DD1A-40CF-BFEE-BA0146685DCF}">
  <sheetPr>
    <tabColor theme="4" tint="-0.249977111117893"/>
    <pageSetUpPr fitToPage="1"/>
  </sheetPr>
  <dimension ref="A1:G66"/>
  <sheetViews>
    <sheetView topLeftCell="A28" zoomScaleNormal="100" workbookViewId="0">
      <selection activeCell="J62" sqref="J62"/>
    </sheetView>
  </sheetViews>
  <sheetFormatPr defaultRowHeight="12" x14ac:dyDescent="0.2"/>
  <cols>
    <col min="1" max="1" width="21" style="2" bestFit="1" customWidth="1"/>
    <col min="2" max="3" width="9.28515625" style="2" customWidth="1"/>
    <col min="4" max="4" width="3.85546875" style="2" customWidth="1"/>
    <col min="5" max="5" width="21" style="2" customWidth="1"/>
    <col min="6" max="7" width="9.28515625" style="2" customWidth="1"/>
    <col min="8" max="8" width="6.28515625" style="2" customWidth="1"/>
    <col min="9" max="9" width="23.28515625" style="2" customWidth="1"/>
    <col min="10" max="16384" width="9.140625" style="2"/>
  </cols>
  <sheetData>
    <row r="1" spans="1:7" ht="34.5" x14ac:dyDescent="0.2">
      <c r="A1" s="75" t="s">
        <v>124</v>
      </c>
      <c r="B1" s="76"/>
      <c r="C1" s="76"/>
      <c r="D1" s="76"/>
      <c r="E1" s="76"/>
      <c r="F1" s="76"/>
      <c r="G1" s="76"/>
    </row>
    <row r="2" spans="1:7" ht="15.75" customHeight="1" x14ac:dyDescent="0.2">
      <c r="A2" s="5" t="s">
        <v>34</v>
      </c>
      <c r="B2" s="5" t="s">
        <v>0</v>
      </c>
      <c r="C2" s="5" t="s">
        <v>1</v>
      </c>
      <c r="D2" s="4"/>
      <c r="E2" s="15" t="s">
        <v>90</v>
      </c>
      <c r="F2" s="15" t="s">
        <v>0</v>
      </c>
      <c r="G2" s="16" t="s">
        <v>1</v>
      </c>
    </row>
    <row r="3" spans="1:7" x14ac:dyDescent="0.2">
      <c r="A3" s="17" t="s">
        <v>2</v>
      </c>
      <c r="B3" s="31">
        <v>4</v>
      </c>
      <c r="C3" s="32">
        <v>2</v>
      </c>
      <c r="D3" s="4"/>
      <c r="E3" s="7" t="s">
        <v>143</v>
      </c>
      <c r="F3" s="25">
        <v>5</v>
      </c>
      <c r="G3" s="26">
        <v>1</v>
      </c>
    </row>
    <row r="4" spans="1:7" x14ac:dyDescent="0.2">
      <c r="A4" s="58" t="s">
        <v>144</v>
      </c>
      <c r="B4" s="59">
        <v>1</v>
      </c>
      <c r="C4" s="60">
        <v>1</v>
      </c>
      <c r="D4" s="4"/>
      <c r="E4" s="7" t="s">
        <v>65</v>
      </c>
      <c r="F4" s="25" cm="1">
        <f t="array" ref="F4:G7">[2]Pivot!$B$9:$C$12</f>
        <v>696756</v>
      </c>
      <c r="G4" s="26">
        <v>19</v>
      </c>
    </row>
    <row r="5" spans="1:7" x14ac:dyDescent="0.2">
      <c r="A5" s="7" t="s">
        <v>5</v>
      </c>
      <c r="B5" s="25" cm="1">
        <f t="array" ref="B5:C6">[2]Pivot!$B$33:$C$34</f>
        <v>131132</v>
      </c>
      <c r="C5" s="26">
        <v>19</v>
      </c>
      <c r="D5" s="4"/>
      <c r="E5" s="7" t="s">
        <v>62</v>
      </c>
      <c r="F5" s="25">
        <v>832029</v>
      </c>
      <c r="G5" s="26">
        <v>19</v>
      </c>
    </row>
    <row r="6" spans="1:7" x14ac:dyDescent="0.2">
      <c r="A6" s="7" t="s">
        <v>6</v>
      </c>
      <c r="B6" s="25">
        <v>26751</v>
      </c>
      <c r="C6" s="26">
        <v>15</v>
      </c>
      <c r="D6" s="4"/>
      <c r="E6" s="7" t="s">
        <v>66</v>
      </c>
      <c r="F6" s="25">
        <v>256664</v>
      </c>
      <c r="G6" s="26">
        <v>17</v>
      </c>
    </row>
    <row r="7" spans="1:7" x14ac:dyDescent="0.2">
      <c r="A7" s="7" t="s">
        <v>147</v>
      </c>
      <c r="B7" s="25">
        <v>1</v>
      </c>
      <c r="C7" s="26">
        <v>1</v>
      </c>
      <c r="D7" s="4"/>
      <c r="E7" s="7" t="s">
        <v>67</v>
      </c>
      <c r="F7" s="25">
        <v>45971</v>
      </c>
      <c r="G7" s="26">
        <v>14</v>
      </c>
    </row>
    <row r="8" spans="1:7" x14ac:dyDescent="0.2">
      <c r="A8" s="7" t="s">
        <v>7</v>
      </c>
      <c r="B8" s="25">
        <v>6</v>
      </c>
      <c r="C8" s="26">
        <v>1</v>
      </c>
      <c r="D8" s="4"/>
      <c r="E8" s="7" t="s">
        <v>68</v>
      </c>
      <c r="F8" s="25" cm="1">
        <f t="array" ref="F8:G9">[2]Pivot!$B$14:$C$15</f>
        <v>131775</v>
      </c>
      <c r="G8" s="26">
        <v>6</v>
      </c>
    </row>
    <row r="9" spans="1:7" x14ac:dyDescent="0.2">
      <c r="A9" s="7" t="s">
        <v>8</v>
      </c>
      <c r="B9" s="25" cm="1">
        <f t="array" ref="B9:C10">[3]Sheet1!$B$68:$C$69</f>
        <v>45092</v>
      </c>
      <c r="C9" s="26">
        <v>16</v>
      </c>
      <c r="D9" s="4"/>
      <c r="E9" s="7" t="s">
        <v>69</v>
      </c>
      <c r="F9" s="25">
        <v>922891</v>
      </c>
      <c r="G9" s="26">
        <v>7</v>
      </c>
    </row>
    <row r="10" spans="1:7" x14ac:dyDescent="0.2">
      <c r="A10" s="7" t="s">
        <v>9</v>
      </c>
      <c r="B10" s="25">
        <v>17032</v>
      </c>
      <c r="C10" s="26">
        <v>12</v>
      </c>
      <c r="D10" s="4"/>
      <c r="E10" s="7" t="s">
        <v>70</v>
      </c>
      <c r="F10" s="25">
        <v>4225</v>
      </c>
      <c r="G10" s="26">
        <v>5</v>
      </c>
    </row>
    <row r="11" spans="1:7" x14ac:dyDescent="0.2">
      <c r="A11" s="7" t="s">
        <v>104</v>
      </c>
      <c r="B11" s="25" cm="1">
        <f t="array" ref="B11:C12">[3]Sheet1!$B$71:$C$72</f>
        <v>224</v>
      </c>
      <c r="C11" s="26">
        <v>5</v>
      </c>
      <c r="D11" s="4"/>
      <c r="E11" s="7" t="s">
        <v>71</v>
      </c>
      <c r="F11" s="25" cm="1">
        <f t="array" ref="F11:G11">[2]Pivot!$B$25:$C$25</f>
        <v>143220</v>
      </c>
      <c r="G11" s="26">
        <v>7</v>
      </c>
    </row>
    <row r="12" spans="1:7" x14ac:dyDescent="0.2">
      <c r="A12" s="7" t="s">
        <v>10</v>
      </c>
      <c r="B12" s="25">
        <v>31</v>
      </c>
      <c r="C12" s="26">
        <v>2</v>
      </c>
      <c r="D12" s="4"/>
      <c r="E12" s="7" t="s">
        <v>72</v>
      </c>
      <c r="F12" s="25" cm="1">
        <f t="array" ref="F12:G13">[2]Pivot!$B$27:$C$28</f>
        <v>31905</v>
      </c>
      <c r="G12" s="26">
        <v>6</v>
      </c>
    </row>
    <row r="13" spans="1:7" x14ac:dyDescent="0.2">
      <c r="A13" s="7" t="s">
        <v>11</v>
      </c>
      <c r="B13" s="25" cm="1">
        <f t="array" ref="B13:C14">[3]Sheet1!$B$74:$C$75</f>
        <v>10</v>
      </c>
      <c r="C13" s="26">
        <v>3</v>
      </c>
      <c r="D13" s="4"/>
      <c r="E13" s="7" t="s">
        <v>73</v>
      </c>
      <c r="F13" s="25">
        <v>41036</v>
      </c>
      <c r="G13" s="26">
        <v>7</v>
      </c>
    </row>
    <row r="14" spans="1:7" x14ac:dyDescent="0.2">
      <c r="A14" s="7" t="s">
        <v>12</v>
      </c>
      <c r="B14" s="25">
        <v>368</v>
      </c>
      <c r="C14" s="26">
        <v>1</v>
      </c>
      <c r="D14" s="4"/>
      <c r="E14" s="7" t="s">
        <v>74</v>
      </c>
      <c r="F14" s="25" cm="1">
        <f t="array" ref="F14:G15">[2]Pivot!$B$30:$C$31</f>
        <v>15933</v>
      </c>
      <c r="G14" s="26">
        <v>2</v>
      </c>
    </row>
    <row r="15" spans="1:7" x14ac:dyDescent="0.2">
      <c r="A15" s="7" t="s">
        <v>13</v>
      </c>
      <c r="B15" s="25" cm="1">
        <f t="array" ref="B15:C16">[3]Sheet1!$B$77:$C$78</f>
        <v>247</v>
      </c>
      <c r="C15" s="26">
        <v>7</v>
      </c>
      <c r="D15" s="4"/>
      <c r="E15" s="7" t="s">
        <v>75</v>
      </c>
      <c r="F15" s="25">
        <v>5131</v>
      </c>
      <c r="G15" s="26">
        <v>1</v>
      </c>
    </row>
    <row r="16" spans="1:7" x14ac:dyDescent="0.2">
      <c r="A16" s="7" t="s">
        <v>14</v>
      </c>
      <c r="B16" s="25">
        <v>43</v>
      </c>
      <c r="C16" s="26">
        <v>2</v>
      </c>
      <c r="D16" s="4"/>
      <c r="E16" s="7" t="s">
        <v>145</v>
      </c>
      <c r="F16" s="2" cm="1">
        <f t="array" ref="F16:G18">[2]Pivot!$B$36:$C$38</f>
        <v>37667</v>
      </c>
      <c r="G16" s="26">
        <v>5</v>
      </c>
    </row>
    <row r="17" spans="1:7" x14ac:dyDescent="0.2">
      <c r="A17" s="7" t="s">
        <v>15</v>
      </c>
      <c r="B17" s="25" cm="1">
        <f t="array" ref="B17:C18">[3]Sheet1!$B$101:$C$102</f>
        <v>33</v>
      </c>
      <c r="C17" s="26">
        <v>5</v>
      </c>
      <c r="D17" s="4"/>
      <c r="E17" s="7" t="s">
        <v>76</v>
      </c>
      <c r="F17" s="25">
        <v>482</v>
      </c>
      <c r="G17" s="26">
        <v>5</v>
      </c>
    </row>
    <row r="18" spans="1:7" x14ac:dyDescent="0.2">
      <c r="A18" s="7" t="s">
        <v>152</v>
      </c>
      <c r="B18" s="25">
        <v>4</v>
      </c>
      <c r="C18" s="26">
        <v>1</v>
      </c>
      <c r="D18" s="4"/>
      <c r="E18" s="7" t="s">
        <v>77</v>
      </c>
      <c r="F18" s="25">
        <v>22</v>
      </c>
      <c r="G18" s="25">
        <v>2</v>
      </c>
    </row>
    <row r="19" spans="1:7" x14ac:dyDescent="0.2">
      <c r="A19" s="7" t="s">
        <v>16</v>
      </c>
      <c r="B19" s="25" cm="1">
        <f t="array" ref="B19:C21">[3]Sheet1!$B$104:$C$106</f>
        <v>724978</v>
      </c>
      <c r="C19" s="26">
        <v>19</v>
      </c>
      <c r="D19" s="4"/>
      <c r="E19" s="7" t="s">
        <v>78</v>
      </c>
      <c r="F19" s="25">
        <v>5</v>
      </c>
      <c r="G19" s="26">
        <v>1</v>
      </c>
    </row>
    <row r="20" spans="1:7" x14ac:dyDescent="0.2">
      <c r="A20" s="7" t="s">
        <v>17</v>
      </c>
      <c r="B20" s="25">
        <v>599832</v>
      </c>
      <c r="C20" s="26">
        <v>19</v>
      </c>
      <c r="D20" s="4"/>
      <c r="E20" s="7" t="s">
        <v>79</v>
      </c>
      <c r="F20" s="25">
        <v>1</v>
      </c>
      <c r="G20" s="26">
        <v>1</v>
      </c>
    </row>
    <row r="21" spans="1:7" x14ac:dyDescent="0.2">
      <c r="A21" s="7" t="s">
        <v>18</v>
      </c>
      <c r="B21" s="25">
        <v>96655</v>
      </c>
      <c r="C21" s="26">
        <v>13</v>
      </c>
      <c r="D21" s="4"/>
      <c r="E21" s="7" t="s">
        <v>80</v>
      </c>
      <c r="F21" s="25">
        <v>5</v>
      </c>
      <c r="G21" s="26">
        <v>1</v>
      </c>
    </row>
    <row r="22" spans="1:7" x14ac:dyDescent="0.2">
      <c r="A22" s="7" t="s">
        <v>19</v>
      </c>
      <c r="B22" s="25">
        <v>2115</v>
      </c>
      <c r="C22" s="26">
        <v>2</v>
      </c>
      <c r="D22" s="4"/>
      <c r="E22" s="7" t="s">
        <v>81</v>
      </c>
      <c r="F22" s="25" cm="1">
        <f t="array" ref="F22:G23">[2]Pivot!$B$45:$C$46</f>
        <v>13080</v>
      </c>
      <c r="G22" s="26">
        <v>2</v>
      </c>
    </row>
    <row r="23" spans="1:7" x14ac:dyDescent="0.2">
      <c r="A23" s="7" t="s">
        <v>20</v>
      </c>
      <c r="B23" s="25" cm="1">
        <f t="array" ref="B23:C24">[3]Sheet1!$B$131:$C$132</f>
        <v>25936</v>
      </c>
      <c r="C23" s="26">
        <v>15</v>
      </c>
      <c r="D23" s="4"/>
      <c r="E23" s="7" t="s">
        <v>82</v>
      </c>
      <c r="F23" s="25">
        <v>46</v>
      </c>
      <c r="G23" s="26">
        <v>3</v>
      </c>
    </row>
    <row r="24" spans="1:7" x14ac:dyDescent="0.2">
      <c r="A24" s="7" t="s">
        <v>21</v>
      </c>
      <c r="B24" s="25">
        <v>4922</v>
      </c>
      <c r="C24" s="26">
        <v>13</v>
      </c>
      <c r="D24" s="4"/>
      <c r="E24" s="7" t="s">
        <v>83</v>
      </c>
      <c r="F24" s="25" cm="1">
        <f t="array" ref="F24:G25">[2]Pivot!$B$48:$C$49</f>
        <v>4031</v>
      </c>
      <c r="G24" s="26">
        <v>3</v>
      </c>
    </row>
    <row r="25" spans="1:7" x14ac:dyDescent="0.2">
      <c r="A25" s="7" t="s">
        <v>24</v>
      </c>
      <c r="B25" s="25" cm="1">
        <f t="array" ref="B25:C26">[3]Sheet1!$B$140:$C$141</f>
        <v>63622</v>
      </c>
      <c r="C25" s="26">
        <v>17</v>
      </c>
      <c r="D25" s="4"/>
      <c r="E25" s="7" t="s">
        <v>84</v>
      </c>
      <c r="F25" s="25">
        <v>1346</v>
      </c>
      <c r="G25" s="26">
        <v>4</v>
      </c>
    </row>
    <row r="26" spans="1:7" ht="12.75" customHeight="1" x14ac:dyDescent="0.2">
      <c r="A26" s="7" t="s">
        <v>25</v>
      </c>
      <c r="B26" s="25">
        <v>56879</v>
      </c>
      <c r="C26" s="26">
        <v>11</v>
      </c>
      <c r="D26" s="4"/>
      <c r="E26" s="7" t="s">
        <v>85</v>
      </c>
      <c r="F26" s="25" cm="1">
        <f t="array" ref="F26:G31">[2]Pivot!$B$51:$C$56</f>
        <v>58063</v>
      </c>
      <c r="G26" s="26">
        <v>6</v>
      </c>
    </row>
    <row r="27" spans="1:7" x14ac:dyDescent="0.2">
      <c r="A27" s="7" t="s">
        <v>28</v>
      </c>
      <c r="B27" s="25" cm="1">
        <f t="array" ref="B27:C28">[3]Sheet1!$B$160:$C$161</f>
        <v>130031</v>
      </c>
      <c r="C27" s="26">
        <v>19</v>
      </c>
      <c r="D27" s="4"/>
      <c r="E27" s="7" t="s">
        <v>86</v>
      </c>
      <c r="F27" s="25">
        <v>1160</v>
      </c>
      <c r="G27" s="26">
        <v>7</v>
      </c>
    </row>
    <row r="28" spans="1:7" x14ac:dyDescent="0.2">
      <c r="A28" s="7" t="s">
        <v>29</v>
      </c>
      <c r="B28" s="25">
        <v>24074</v>
      </c>
      <c r="C28" s="26">
        <v>15</v>
      </c>
      <c r="D28" s="4"/>
      <c r="E28" s="7" t="s">
        <v>87</v>
      </c>
      <c r="F28" s="25">
        <v>47914</v>
      </c>
      <c r="G28" s="26">
        <v>8</v>
      </c>
    </row>
    <row r="29" spans="1:7" x14ac:dyDescent="0.2">
      <c r="A29" s="7" t="s">
        <v>30</v>
      </c>
      <c r="B29" s="25" cm="1">
        <f t="array" ref="B29:C30">[3]Sheet1!$B$163:$C$164</f>
        <v>450</v>
      </c>
      <c r="C29" s="26">
        <v>5</v>
      </c>
      <c r="D29" s="4"/>
      <c r="E29" s="7" t="s">
        <v>88</v>
      </c>
      <c r="F29" s="25">
        <v>65058</v>
      </c>
      <c r="G29" s="26">
        <v>14</v>
      </c>
    </row>
    <row r="30" spans="1:7" x14ac:dyDescent="0.2">
      <c r="A30" s="7" t="s">
        <v>31</v>
      </c>
      <c r="B30" s="25">
        <v>958</v>
      </c>
      <c r="C30" s="26">
        <v>4</v>
      </c>
      <c r="D30" s="4"/>
      <c r="E30" s="7" t="s">
        <v>89</v>
      </c>
      <c r="F30" s="25">
        <v>1065</v>
      </c>
      <c r="G30" s="26">
        <v>2</v>
      </c>
    </row>
    <row r="31" spans="1:7" x14ac:dyDescent="0.2">
      <c r="A31" s="7" t="s">
        <v>32</v>
      </c>
      <c r="B31" s="25" cm="1">
        <f t="array" ref="B31:C31">[3]Sheet1!$B$166:$C$166</f>
        <v>16</v>
      </c>
      <c r="C31" s="26">
        <v>1</v>
      </c>
      <c r="D31" s="4"/>
      <c r="E31" s="7" t="s">
        <v>121</v>
      </c>
      <c r="F31" s="25">
        <v>17</v>
      </c>
      <c r="G31" s="26">
        <v>2</v>
      </c>
    </row>
    <row r="32" spans="1:7" x14ac:dyDescent="0.2">
      <c r="A32" s="8" t="s">
        <v>33</v>
      </c>
      <c r="B32" s="27" cm="1">
        <f t="array" ref="B32:C32">[3]Sheet1!$B$168:$C$168</f>
        <v>1563</v>
      </c>
      <c r="C32" s="28">
        <v>8</v>
      </c>
      <c r="D32" s="4"/>
      <c r="E32" s="7" t="s">
        <v>146</v>
      </c>
      <c r="F32" s="25">
        <v>5</v>
      </c>
      <c r="G32" s="26">
        <v>1</v>
      </c>
    </row>
    <row r="33" spans="1:7" x14ac:dyDescent="0.2">
      <c r="A33" s="86"/>
      <c r="B33" s="86"/>
      <c r="C33" s="86"/>
      <c r="D33" s="4"/>
      <c r="E33" s="7" t="s">
        <v>91</v>
      </c>
      <c r="F33" s="25">
        <v>15313</v>
      </c>
      <c r="G33" s="26">
        <v>11</v>
      </c>
    </row>
    <row r="34" spans="1:7" ht="14.25" customHeight="1" x14ac:dyDescent="0.2">
      <c r="A34" s="15" t="s">
        <v>35</v>
      </c>
      <c r="B34" s="15" t="s">
        <v>0</v>
      </c>
      <c r="C34" s="16" t="s">
        <v>1</v>
      </c>
      <c r="D34" s="4"/>
      <c r="E34" s="7" t="s">
        <v>148</v>
      </c>
      <c r="F34" s="25">
        <v>4335</v>
      </c>
      <c r="G34" s="26">
        <v>11</v>
      </c>
    </row>
    <row r="35" spans="1:7" x14ac:dyDescent="0.2">
      <c r="A35" s="7" t="s">
        <v>149</v>
      </c>
      <c r="B35" s="25" cm="1">
        <f t="array" ref="B35:C37">[3]Sheet1!$B$80:$C$82</f>
        <v>17657</v>
      </c>
      <c r="C35" s="26">
        <v>2</v>
      </c>
      <c r="D35" s="4"/>
      <c r="E35" s="7" t="s">
        <v>92</v>
      </c>
      <c r="F35" s="25" cm="1">
        <f t="array" ref="F35:G35">[3]Sheet1!$B$84:$C$84</f>
        <v>1053576</v>
      </c>
      <c r="G35" s="26">
        <v>14</v>
      </c>
    </row>
    <row r="36" spans="1:7" x14ac:dyDescent="0.2">
      <c r="A36" s="7" t="s">
        <v>150</v>
      </c>
      <c r="B36" s="25">
        <v>1610</v>
      </c>
      <c r="C36" s="26">
        <v>21</v>
      </c>
      <c r="D36" s="4"/>
      <c r="E36" s="7" t="s">
        <v>93</v>
      </c>
      <c r="F36" s="25" cm="1">
        <f t="array" ref="F36:G36">[3]Sheet1!$B$112:$C$112</f>
        <v>23362</v>
      </c>
      <c r="G36" s="26">
        <v>1</v>
      </c>
    </row>
    <row r="37" spans="1:7" x14ac:dyDescent="0.2">
      <c r="A37" s="7" t="s">
        <v>151</v>
      </c>
      <c r="B37" s="25">
        <v>247</v>
      </c>
      <c r="C37" s="26">
        <v>3</v>
      </c>
      <c r="D37" s="4"/>
      <c r="E37" s="7" t="s">
        <v>94</v>
      </c>
      <c r="F37" s="25">
        <v>3010331</v>
      </c>
      <c r="G37" s="26">
        <v>8</v>
      </c>
    </row>
    <row r="38" spans="1:7" x14ac:dyDescent="0.2">
      <c r="A38" s="7" t="s">
        <v>36</v>
      </c>
      <c r="B38" s="25" cm="1">
        <f t="array" ref="B38:C38">[3]Sheet1!$B$138:$C$138</f>
        <v>88527</v>
      </c>
      <c r="C38" s="26">
        <v>12</v>
      </c>
      <c r="D38" s="4"/>
      <c r="E38" s="7" t="s">
        <v>134</v>
      </c>
      <c r="F38" s="25">
        <v>27</v>
      </c>
      <c r="G38" s="26">
        <v>1</v>
      </c>
    </row>
    <row r="39" spans="1:7" x14ac:dyDescent="0.2">
      <c r="A39" s="7" t="s">
        <v>37</v>
      </c>
      <c r="B39" s="25" cm="1">
        <f t="array" ref="B39:C39">[3]Sheet1!$B$143:$C$143</f>
        <v>11678</v>
      </c>
      <c r="C39" s="26">
        <v>6</v>
      </c>
      <c r="D39" s="4"/>
      <c r="E39" s="7" t="s">
        <v>135</v>
      </c>
      <c r="F39" s="25">
        <f>GETPIVOTDATA("[Measures].[Sum of Transaction Count]",[3]Sheet1!$A$3,"[Range].[Service Name]","[Range].[Service Name].&amp;[ldgprgm]","[Range].[Action Name]","[Range].[Action Name].&amp;[List]")</f>
        <v>216</v>
      </c>
      <c r="G39" s="26">
        <v>2</v>
      </c>
    </row>
    <row r="40" spans="1:7" x14ac:dyDescent="0.2">
      <c r="A40" s="7" t="s">
        <v>38</v>
      </c>
      <c r="B40" s="25" cm="1">
        <f t="array" ref="B40:C40">[3]Sheet1!$B$145:$C$145</f>
        <v>22813</v>
      </c>
      <c r="C40" s="26">
        <v>20</v>
      </c>
      <c r="D40" s="4"/>
      <c r="E40" s="7" t="s">
        <v>95</v>
      </c>
      <c r="F40" s="25" cm="1">
        <f t="array" ref="F40:G40">[3]Sheet1!$B$120:$C$120</f>
        <v>89818</v>
      </c>
      <c r="G40" s="26">
        <v>3</v>
      </c>
    </row>
    <row r="41" spans="1:7" x14ac:dyDescent="0.2">
      <c r="A41" s="7" t="s">
        <v>39</v>
      </c>
      <c r="B41" s="25" cm="1">
        <f t="array" ref="B41:C42">[3]Sheet1!$B$147:$C$148</f>
        <v>596077</v>
      </c>
      <c r="C41" s="26">
        <v>16</v>
      </c>
      <c r="D41" s="4"/>
      <c r="E41" s="7" t="s">
        <v>98</v>
      </c>
      <c r="F41" s="25" cm="1">
        <f t="array" ref="F41:G41">[3]Sheet1!$B$122:$C$122</f>
        <v>398</v>
      </c>
      <c r="G41" s="26">
        <v>7</v>
      </c>
    </row>
    <row r="42" spans="1:7" x14ac:dyDescent="0.2">
      <c r="A42" s="7" t="s">
        <v>40</v>
      </c>
      <c r="B42" s="25">
        <v>21334495</v>
      </c>
      <c r="C42" s="26">
        <v>17</v>
      </c>
      <c r="D42" s="4"/>
      <c r="E42" s="7" t="s">
        <v>99</v>
      </c>
      <c r="F42" s="25"/>
      <c r="G42" s="26"/>
    </row>
    <row r="43" spans="1:7" x14ac:dyDescent="0.2">
      <c r="A43" s="7" t="s">
        <v>41</v>
      </c>
      <c r="B43" s="25" cm="1">
        <f t="array" ref="B43:C44">[3]Sheet1!$B$150:$C$151</f>
        <v>2256</v>
      </c>
      <c r="C43" s="26">
        <v>6</v>
      </c>
      <c r="D43" s="4"/>
      <c r="E43" s="7" t="s">
        <v>96</v>
      </c>
      <c r="F43" s="25" cm="1">
        <f t="array" ref="F43:G43">[3]Sheet1!$B$124:$C$124</f>
        <v>159224</v>
      </c>
      <c r="G43" s="26">
        <v>9</v>
      </c>
    </row>
    <row r="44" spans="1:7" x14ac:dyDescent="0.2">
      <c r="A44" s="7" t="s">
        <v>42</v>
      </c>
      <c r="B44" s="25">
        <v>1612408</v>
      </c>
      <c r="C44" s="26">
        <v>17</v>
      </c>
      <c r="D44" s="4"/>
      <c r="E44" s="7" t="s">
        <v>100</v>
      </c>
      <c r="F44" s="25" cm="1">
        <f t="array" ref="F44:G44">[3]Sheet1!$B$129:$C$129</f>
        <v>466</v>
      </c>
      <c r="G44" s="26">
        <v>4</v>
      </c>
    </row>
    <row r="45" spans="1:7" x14ac:dyDescent="0.2">
      <c r="A45" s="7" t="s">
        <v>43</v>
      </c>
      <c r="B45" s="25">
        <v>163676</v>
      </c>
      <c r="C45" s="26">
        <v>18</v>
      </c>
      <c r="D45" s="4"/>
      <c r="E45" s="8" t="s">
        <v>97</v>
      </c>
      <c r="F45" s="27" cm="1">
        <f t="array" ref="F45:G45">[3]Sheet1!$B$170:$C$170</f>
        <v>544560</v>
      </c>
      <c r="G45" s="28">
        <v>6</v>
      </c>
    </row>
    <row r="46" spans="1:7" x14ac:dyDescent="0.2">
      <c r="A46" s="86"/>
      <c r="B46" s="86"/>
      <c r="C46" s="86"/>
      <c r="D46" s="4"/>
    </row>
    <row r="47" spans="1:7" ht="15.75" x14ac:dyDescent="0.2">
      <c r="A47" s="15" t="s">
        <v>60</v>
      </c>
      <c r="B47" s="15" t="s">
        <v>0</v>
      </c>
      <c r="C47" s="16" t="s">
        <v>1</v>
      </c>
      <c r="D47" s="4"/>
      <c r="E47" s="15" t="s">
        <v>101</v>
      </c>
      <c r="F47" s="15" t="s">
        <v>0</v>
      </c>
      <c r="G47" s="16" t="s">
        <v>102</v>
      </c>
    </row>
    <row r="48" spans="1:7" x14ac:dyDescent="0.2">
      <c r="A48" s="17" t="s">
        <v>53</v>
      </c>
      <c r="B48" s="31" cm="1">
        <f t="array" ref="B48:C49">[3]Sheet1!$B$126:$C$127</f>
        <v>3293616</v>
      </c>
      <c r="C48" s="32">
        <v>335</v>
      </c>
      <c r="D48" s="4"/>
      <c r="E48" s="17" t="s">
        <v>136</v>
      </c>
      <c r="F48" s="31">
        <v>3</v>
      </c>
      <c r="G48" s="32">
        <v>1</v>
      </c>
    </row>
    <row r="49" spans="1:7" x14ac:dyDescent="0.2">
      <c r="A49" s="7" t="s">
        <v>54</v>
      </c>
      <c r="B49" s="62">
        <v>368154</v>
      </c>
      <c r="C49" s="61">
        <v>228</v>
      </c>
      <c r="D49" s="4"/>
      <c r="E49" s="8" t="s">
        <v>103</v>
      </c>
      <c r="F49" s="27" cm="1">
        <f t="array" ref="F49:G49">[3]Sheet1!$B$110:$C$110</f>
        <v>461</v>
      </c>
      <c r="G49" s="28">
        <v>4</v>
      </c>
    </row>
    <row r="50" spans="1:7" x14ac:dyDescent="0.2">
      <c r="A50" s="7" t="s">
        <v>57</v>
      </c>
      <c r="B50" s="62">
        <v>172419</v>
      </c>
      <c r="C50" s="61">
        <v>14</v>
      </c>
    </row>
    <row r="51" spans="1:7" ht="12" customHeight="1" x14ac:dyDescent="0.2">
      <c r="A51" s="7" t="s">
        <v>58</v>
      </c>
      <c r="B51" s="62" cm="1">
        <f t="array" ref="B51:C52">[3]Sheet1!$B$157:$C$158</f>
        <v>903</v>
      </c>
      <c r="C51" s="61">
        <v>7</v>
      </c>
    </row>
    <row r="52" spans="1:7" x14ac:dyDescent="0.2">
      <c r="A52" s="8" t="s">
        <v>59</v>
      </c>
      <c r="B52" s="27">
        <v>142</v>
      </c>
      <c r="C52" s="28">
        <v>2</v>
      </c>
    </row>
    <row r="53" spans="1:7" ht="12.75" thickBot="1" x14ac:dyDescent="0.25"/>
    <row r="54" spans="1:7" ht="12.75" thickBot="1" x14ac:dyDescent="0.25">
      <c r="A54" s="77" t="s">
        <v>140</v>
      </c>
      <c r="B54" s="78"/>
      <c r="C54" s="79"/>
      <c r="E54" s="53" t="s">
        <v>138</v>
      </c>
    </row>
    <row r="55" spans="1:7" x14ac:dyDescent="0.2">
      <c r="A55" s="80"/>
      <c r="B55" s="81"/>
      <c r="C55" s="82"/>
    </row>
    <row r="56" spans="1:7" x14ac:dyDescent="0.2">
      <c r="A56" s="80"/>
      <c r="B56" s="81"/>
      <c r="C56" s="82"/>
    </row>
    <row r="57" spans="1:7" x14ac:dyDescent="0.2">
      <c r="A57" s="80"/>
      <c r="B57" s="81"/>
      <c r="C57" s="82"/>
    </row>
    <row r="58" spans="1:7" x14ac:dyDescent="0.2">
      <c r="A58" s="80"/>
      <c r="B58" s="81"/>
      <c r="C58" s="82"/>
    </row>
    <row r="59" spans="1:7" x14ac:dyDescent="0.2">
      <c r="A59" s="80"/>
      <c r="B59" s="81"/>
      <c r="C59" s="82"/>
    </row>
    <row r="60" spans="1:7" x14ac:dyDescent="0.2">
      <c r="A60" s="80"/>
      <c r="B60" s="81"/>
      <c r="C60" s="82"/>
    </row>
    <row r="61" spans="1:7" x14ac:dyDescent="0.2">
      <c r="A61" s="80"/>
      <c r="B61" s="81"/>
      <c r="C61" s="82"/>
    </row>
    <row r="62" spans="1:7" x14ac:dyDescent="0.2">
      <c r="A62" s="80"/>
      <c r="B62" s="81"/>
      <c r="C62" s="82"/>
    </row>
    <row r="63" spans="1:7" x14ac:dyDescent="0.2">
      <c r="A63" s="80"/>
      <c r="B63" s="81"/>
      <c r="C63" s="82"/>
    </row>
    <row r="64" spans="1:7" x14ac:dyDescent="0.2">
      <c r="A64" s="80"/>
      <c r="B64" s="81"/>
      <c r="C64" s="82"/>
    </row>
    <row r="65" spans="1:3" x14ac:dyDescent="0.2">
      <c r="A65" s="80"/>
      <c r="B65" s="81"/>
      <c r="C65" s="82"/>
    </row>
    <row r="66" spans="1:3" x14ac:dyDescent="0.2">
      <c r="A66" s="83"/>
      <c r="B66" s="84"/>
      <c r="C66" s="85"/>
    </row>
  </sheetData>
  <mergeCells count="4">
    <mergeCell ref="A1:G1"/>
    <mergeCell ref="A54:C66"/>
    <mergeCell ref="A46:C46"/>
    <mergeCell ref="A33:C3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A5B31-82E9-4B7D-BB39-5B9B961FA980}">
  <sheetPr>
    <tabColor theme="4" tint="-0.249977111117893"/>
    <pageSetUpPr fitToPage="1"/>
  </sheetPr>
  <dimension ref="A1:Q52"/>
  <sheetViews>
    <sheetView zoomScaleNormal="100" workbookViewId="0">
      <selection activeCell="V45" sqref="V45"/>
    </sheetView>
  </sheetViews>
  <sheetFormatPr defaultColWidth="5.28515625" defaultRowHeight="15" x14ac:dyDescent="0.25"/>
  <cols>
    <col min="1" max="1" width="23.42578125" style="9" customWidth="1"/>
    <col min="2" max="5" width="6.5703125" style="9" customWidth="1"/>
    <col min="6" max="6" width="2.7109375" style="9" customWidth="1"/>
    <col min="7" max="7" width="18.5703125" style="9" customWidth="1"/>
    <col min="8" max="11" width="6.5703125" style="9" customWidth="1"/>
    <col min="12" max="16384" width="5.28515625" style="6"/>
  </cols>
  <sheetData>
    <row r="1" spans="1:11" ht="35.25" customHeight="1" x14ac:dyDescent="0.25">
      <c r="A1" s="75" t="s">
        <v>122</v>
      </c>
      <c r="B1" s="75"/>
      <c r="C1" s="75"/>
      <c r="D1" s="75"/>
      <c r="E1" s="75"/>
      <c r="F1" s="75"/>
      <c r="G1" s="75"/>
      <c r="H1" s="75"/>
      <c r="I1" s="75"/>
      <c r="J1" s="75"/>
      <c r="K1" s="75"/>
    </row>
    <row r="2" spans="1:11" ht="15.75" x14ac:dyDescent="0.25">
      <c r="A2" s="23" t="s">
        <v>129</v>
      </c>
      <c r="B2" s="43" t="s">
        <v>107</v>
      </c>
      <c r="C2" s="43" t="s">
        <v>108</v>
      </c>
      <c r="D2" s="44" t="s">
        <v>109</v>
      </c>
      <c r="E2" s="45" t="s">
        <v>110</v>
      </c>
      <c r="F2" s="88"/>
      <c r="G2" s="23" t="s">
        <v>130</v>
      </c>
      <c r="H2" s="46" t="s">
        <v>107</v>
      </c>
      <c r="I2" s="46" t="s">
        <v>108</v>
      </c>
      <c r="J2" s="47" t="s">
        <v>109</v>
      </c>
      <c r="K2" s="48" t="s">
        <v>110</v>
      </c>
    </row>
    <row r="3" spans="1:11" x14ac:dyDescent="0.25">
      <c r="A3" s="7" t="s">
        <v>5</v>
      </c>
      <c r="B3" s="63" cm="1">
        <f t="array" ref="B3:C4">[3]Sheet1!$F$31:$G$32</f>
        <v>1257</v>
      </c>
      <c r="C3" s="63">
        <v>2066</v>
      </c>
      <c r="D3" s="63"/>
      <c r="E3" s="64" cm="1">
        <f t="array" ref="E3:E4">[3]Sheet1!$I$31:$I$32</f>
        <v>566</v>
      </c>
      <c r="F3" s="89"/>
      <c r="G3" s="17" t="s">
        <v>143</v>
      </c>
      <c r="H3" s="63"/>
      <c r="I3" s="63"/>
      <c r="J3" s="63"/>
      <c r="K3" s="64">
        <v>2</v>
      </c>
    </row>
    <row r="4" spans="1:11" x14ac:dyDescent="0.25">
      <c r="A4" s="7" t="s">
        <v>6</v>
      </c>
      <c r="B4" s="63">
        <v>403</v>
      </c>
      <c r="C4" s="63">
        <v>2617</v>
      </c>
      <c r="D4" s="63"/>
      <c r="E4" s="64">
        <v>123</v>
      </c>
      <c r="F4" s="89"/>
      <c r="G4" s="7" t="s">
        <v>65</v>
      </c>
      <c r="H4" s="63" cm="1">
        <f t="array" ref="H4:K7">[3]Sheet1!$F$7:$I$10</f>
        <v>49</v>
      </c>
      <c r="I4" s="63">
        <v>503</v>
      </c>
      <c r="J4" s="63">
        <v>22644</v>
      </c>
      <c r="K4" s="64">
        <v>2161</v>
      </c>
    </row>
    <row r="5" spans="1:11" x14ac:dyDescent="0.25">
      <c r="A5" s="7" t="s">
        <v>8</v>
      </c>
      <c r="B5" s="63" cm="1">
        <f t="array" ref="B5:C6">[3]Sheet1!$F$66:$G$67</f>
        <v>265</v>
      </c>
      <c r="C5" s="63">
        <v>717</v>
      </c>
      <c r="D5" s="63"/>
      <c r="E5" s="64" cm="1">
        <f t="array" ref="E5:E6">[3]Sheet1!$I$66:$I$67</f>
        <v>102</v>
      </c>
      <c r="F5" s="89"/>
      <c r="G5" s="7" t="s">
        <v>62</v>
      </c>
      <c r="H5" s="63">
        <v>11622</v>
      </c>
      <c r="I5" s="63">
        <v>95</v>
      </c>
      <c r="J5" s="63">
        <v>474921</v>
      </c>
      <c r="K5" s="64">
        <v>1640</v>
      </c>
    </row>
    <row r="6" spans="1:11" x14ac:dyDescent="0.25">
      <c r="A6" s="7" t="s">
        <v>114</v>
      </c>
      <c r="B6" s="63">
        <v>612</v>
      </c>
      <c r="C6" s="63">
        <v>1191</v>
      </c>
      <c r="D6" s="63"/>
      <c r="E6" s="64">
        <v>32</v>
      </c>
      <c r="F6" s="89"/>
      <c r="G6" s="7" t="s">
        <v>66</v>
      </c>
      <c r="H6" s="63">
        <v>702</v>
      </c>
      <c r="I6" s="63">
        <v>187</v>
      </c>
      <c r="J6" s="63">
        <v>16067</v>
      </c>
      <c r="K6" s="64">
        <v>1381</v>
      </c>
    </row>
    <row r="7" spans="1:11" x14ac:dyDescent="0.25">
      <c r="A7" s="7" t="s">
        <v>104</v>
      </c>
      <c r="B7" s="63">
        <v>5</v>
      </c>
      <c r="C7" s="63">
        <v>1</v>
      </c>
      <c r="D7" s="63"/>
      <c r="E7" s="64">
        <v>1</v>
      </c>
      <c r="F7" s="89"/>
      <c r="G7" s="7" t="s">
        <v>67</v>
      </c>
      <c r="H7" s="63">
        <v>85</v>
      </c>
      <c r="I7" s="63">
        <v>107</v>
      </c>
      <c r="J7" s="63">
        <v>5856</v>
      </c>
      <c r="K7" s="64">
        <v>139</v>
      </c>
    </row>
    <row r="8" spans="1:11" x14ac:dyDescent="0.25">
      <c r="A8" s="7" t="s">
        <v>10</v>
      </c>
      <c r="B8" s="63"/>
      <c r="C8" s="63">
        <v>1</v>
      </c>
      <c r="D8" s="63"/>
      <c r="E8" s="64"/>
      <c r="F8" s="89"/>
      <c r="G8" s="7" t="s">
        <v>68</v>
      </c>
      <c r="H8" s="63"/>
      <c r="I8" s="63">
        <v>3</v>
      </c>
      <c r="J8" s="63"/>
      <c r="K8" s="64">
        <v>160</v>
      </c>
    </row>
    <row r="9" spans="1:11" x14ac:dyDescent="0.25">
      <c r="A9" s="7" t="s">
        <v>12</v>
      </c>
      <c r="B9" s="63">
        <v>2</v>
      </c>
      <c r="C9" s="63">
        <v>1</v>
      </c>
      <c r="D9" s="63"/>
      <c r="E9" s="64">
        <v>1</v>
      </c>
      <c r="F9" s="89"/>
      <c r="G9" s="7" t="s">
        <v>69</v>
      </c>
      <c r="H9" s="63">
        <v>11287</v>
      </c>
      <c r="I9" s="63"/>
      <c r="J9" s="63">
        <v>3454</v>
      </c>
      <c r="K9" s="64">
        <v>9422</v>
      </c>
    </row>
    <row r="10" spans="1:11" x14ac:dyDescent="0.25">
      <c r="A10" s="7" t="s">
        <v>13</v>
      </c>
      <c r="B10" s="63">
        <v>1</v>
      </c>
      <c r="C10" s="63">
        <v>12</v>
      </c>
      <c r="D10" s="63"/>
      <c r="E10" s="64"/>
      <c r="F10" s="89"/>
      <c r="G10" s="7" t="s">
        <v>70</v>
      </c>
      <c r="H10" s="63">
        <v>225</v>
      </c>
      <c r="I10" s="63">
        <v>3</v>
      </c>
      <c r="J10" s="63"/>
      <c r="K10" s="64">
        <v>17</v>
      </c>
    </row>
    <row r="11" spans="1:11" x14ac:dyDescent="0.25">
      <c r="A11" s="7" t="s">
        <v>14</v>
      </c>
      <c r="B11" s="63"/>
      <c r="C11" s="63">
        <v>5</v>
      </c>
      <c r="D11" s="63"/>
      <c r="E11" s="64">
        <v>1</v>
      </c>
      <c r="F11" s="89"/>
      <c r="G11" s="7" t="s">
        <v>71</v>
      </c>
      <c r="H11" s="63" cm="1">
        <f t="array" ref="H11:K11">[3]Sheet1!$F$23:$I$23</f>
        <v>13517</v>
      </c>
      <c r="I11" s="63">
        <v>39</v>
      </c>
      <c r="J11" s="63">
        <v>10</v>
      </c>
      <c r="K11" s="64">
        <v>2515</v>
      </c>
    </row>
    <row r="12" spans="1:11" x14ac:dyDescent="0.25">
      <c r="A12" s="7" t="s">
        <v>15</v>
      </c>
      <c r="B12" s="63">
        <v>1</v>
      </c>
      <c r="C12" s="63"/>
      <c r="D12" s="63"/>
      <c r="E12" s="64">
        <v>1</v>
      </c>
      <c r="F12" s="89"/>
      <c r="G12" s="7" t="s">
        <v>72</v>
      </c>
      <c r="H12" s="63">
        <v>3</v>
      </c>
      <c r="I12" s="63">
        <v>89</v>
      </c>
      <c r="J12" s="63">
        <v>81</v>
      </c>
      <c r="K12" s="64">
        <v>194</v>
      </c>
    </row>
    <row r="13" spans="1:11" x14ac:dyDescent="0.25">
      <c r="A13" s="7" t="s">
        <v>152</v>
      </c>
      <c r="B13" s="63"/>
      <c r="C13" s="63">
        <v>1</v>
      </c>
      <c r="D13" s="63"/>
      <c r="E13" s="64"/>
      <c r="F13" s="89"/>
      <c r="G13" s="7" t="s">
        <v>73</v>
      </c>
      <c r="H13" s="63">
        <v>1687</v>
      </c>
      <c r="I13" s="63">
        <v>918</v>
      </c>
      <c r="J13" s="63"/>
      <c r="K13" s="64">
        <v>1162</v>
      </c>
    </row>
    <row r="14" spans="1:11" x14ac:dyDescent="0.25">
      <c r="A14" s="7" t="s">
        <v>16</v>
      </c>
      <c r="B14" s="63" cm="1">
        <f t="array" ref="B14:E16">[3]Sheet1!$F$102:$I$104</f>
        <v>55229</v>
      </c>
      <c r="C14" s="63">
        <v>334</v>
      </c>
      <c r="D14" s="63">
        <v>4195</v>
      </c>
      <c r="E14" s="64">
        <v>36246</v>
      </c>
      <c r="F14" s="89"/>
      <c r="G14" s="7" t="s">
        <v>74</v>
      </c>
      <c r="H14" s="63">
        <v>395</v>
      </c>
      <c r="I14" s="63"/>
      <c r="J14" s="63"/>
      <c r="K14" s="64">
        <v>160</v>
      </c>
    </row>
    <row r="15" spans="1:11" x14ac:dyDescent="0.25">
      <c r="A15" s="7" t="s">
        <v>17</v>
      </c>
      <c r="B15" s="63">
        <v>4424</v>
      </c>
      <c r="C15" s="63">
        <v>5911</v>
      </c>
      <c r="D15" s="63">
        <v>12923</v>
      </c>
      <c r="E15" s="64">
        <v>2715</v>
      </c>
      <c r="F15" s="89"/>
      <c r="G15" s="7" t="s">
        <v>75</v>
      </c>
      <c r="H15" s="63">
        <v>71</v>
      </c>
      <c r="I15" s="63"/>
      <c r="J15" s="63"/>
      <c r="K15" s="64">
        <v>24</v>
      </c>
    </row>
    <row r="16" spans="1:11" ht="15" customHeight="1" x14ac:dyDescent="0.25">
      <c r="A16" s="7" t="s">
        <v>18</v>
      </c>
      <c r="B16" s="63">
        <v>906</v>
      </c>
      <c r="C16" s="63">
        <v>5024</v>
      </c>
      <c r="D16" s="63">
        <v>3206</v>
      </c>
      <c r="E16" s="64">
        <v>370</v>
      </c>
      <c r="F16" s="89"/>
      <c r="G16" s="7" t="s">
        <v>153</v>
      </c>
      <c r="H16" s="63" cm="1">
        <f t="array" ref="H16:K16">[3]Sheet1!$F$34:$I$34</f>
        <v>1270</v>
      </c>
      <c r="I16" s="63">
        <v>8</v>
      </c>
      <c r="J16" s="63">
        <v>8</v>
      </c>
      <c r="K16" s="64">
        <v>73</v>
      </c>
    </row>
    <row r="17" spans="1:11" ht="15" customHeight="1" x14ac:dyDescent="0.25">
      <c r="A17" s="7" t="s">
        <v>19</v>
      </c>
      <c r="B17" s="63">
        <v>13</v>
      </c>
      <c r="C17" s="63">
        <v>282</v>
      </c>
      <c r="D17" s="63"/>
      <c r="E17" s="64">
        <v>12</v>
      </c>
      <c r="F17" s="89"/>
      <c r="G17" s="24" t="s">
        <v>115</v>
      </c>
      <c r="H17" s="63" cm="1">
        <f t="array" ref="H17:K17">[3]Sheet1!$F$35:$I$35</f>
        <v>74</v>
      </c>
      <c r="I17" s="63">
        <v>12</v>
      </c>
      <c r="J17" s="63">
        <v>80</v>
      </c>
      <c r="K17" s="64">
        <v>1</v>
      </c>
    </row>
    <row r="18" spans="1:11" x14ac:dyDescent="0.25">
      <c r="A18" s="7" t="s">
        <v>20</v>
      </c>
      <c r="B18" s="63" cm="1">
        <f t="array" ref="B18:C19">[3]Sheet1!$F$129:$G$130</f>
        <v>246</v>
      </c>
      <c r="C18" s="63">
        <v>83</v>
      </c>
      <c r="D18" s="63"/>
      <c r="E18" s="64" cm="1">
        <f t="array" ref="E18:E19">[3]Sheet1!$I$129:$I$130</f>
        <v>34</v>
      </c>
      <c r="F18" s="89"/>
      <c r="G18" s="7" t="s">
        <v>116</v>
      </c>
      <c r="H18" s="63"/>
      <c r="I18" s="63">
        <v>2</v>
      </c>
      <c r="J18" s="63">
        <v>1</v>
      </c>
      <c r="K18" s="64"/>
    </row>
    <row r="19" spans="1:11" x14ac:dyDescent="0.25">
      <c r="A19" s="7" t="s">
        <v>21</v>
      </c>
      <c r="B19" s="63">
        <v>82</v>
      </c>
      <c r="C19" s="63">
        <v>128</v>
      </c>
      <c r="D19" s="63"/>
      <c r="E19" s="64">
        <v>60</v>
      </c>
      <c r="F19" s="89"/>
      <c r="G19" s="7" t="s">
        <v>78</v>
      </c>
      <c r="H19" s="63">
        <v>1</v>
      </c>
      <c r="I19" s="63"/>
      <c r="J19" s="63"/>
      <c r="K19" s="64"/>
    </row>
    <row r="20" spans="1:11" x14ac:dyDescent="0.25">
      <c r="A20" s="7" t="s">
        <v>24</v>
      </c>
      <c r="B20" s="63" cm="1">
        <f t="array" ref="B20:C21">[3]Sheet1!$F$138:$G$139</f>
        <v>701</v>
      </c>
      <c r="C20" s="63">
        <v>2285</v>
      </c>
      <c r="D20" s="63"/>
      <c r="E20" s="64" cm="1">
        <f t="array" ref="E20:E21">[3]Sheet1!$I$138:$I$139</f>
        <v>208</v>
      </c>
      <c r="F20" s="89"/>
      <c r="G20" s="7" t="s">
        <v>80</v>
      </c>
      <c r="H20" s="63"/>
      <c r="I20" s="63">
        <v>4</v>
      </c>
      <c r="J20" s="63"/>
      <c r="K20" s="64"/>
    </row>
    <row r="21" spans="1:11" x14ac:dyDescent="0.25">
      <c r="A21" s="7" t="s">
        <v>25</v>
      </c>
      <c r="B21" s="63">
        <v>1711</v>
      </c>
      <c r="C21" s="63">
        <v>13221</v>
      </c>
      <c r="D21" s="63"/>
      <c r="E21" s="64">
        <v>153</v>
      </c>
      <c r="F21" s="89"/>
      <c r="G21" s="7" t="s">
        <v>117</v>
      </c>
      <c r="H21" s="63">
        <v>265</v>
      </c>
      <c r="I21" s="63">
        <v>6</v>
      </c>
      <c r="J21" s="63">
        <v>8</v>
      </c>
      <c r="K21" s="64">
        <v>83</v>
      </c>
    </row>
    <row r="22" spans="1:11" ht="15" customHeight="1" x14ac:dyDescent="0.25">
      <c r="A22" s="7" t="s">
        <v>28</v>
      </c>
      <c r="B22" s="63" cm="1">
        <f t="array" ref="B22:C23">[3]Sheet1!$F$158:$G$159</f>
        <v>1255</v>
      </c>
      <c r="C22" s="63">
        <v>424</v>
      </c>
      <c r="D22" s="63"/>
      <c r="E22" s="64">
        <v>266</v>
      </c>
      <c r="F22" s="89"/>
      <c r="G22" s="7" t="s">
        <v>118</v>
      </c>
      <c r="H22" s="63">
        <v>3</v>
      </c>
      <c r="I22" s="63"/>
      <c r="J22" s="63">
        <v>10</v>
      </c>
      <c r="K22" s="64">
        <v>1</v>
      </c>
    </row>
    <row r="23" spans="1:11" x14ac:dyDescent="0.25">
      <c r="A23" s="7" t="s">
        <v>29</v>
      </c>
      <c r="B23" s="63">
        <v>398</v>
      </c>
      <c r="C23" s="63">
        <v>1260</v>
      </c>
      <c r="D23" s="63"/>
      <c r="E23" s="64">
        <v>59</v>
      </c>
      <c r="F23" s="89"/>
      <c r="G23" s="7" t="s">
        <v>119</v>
      </c>
      <c r="H23" s="63">
        <v>311</v>
      </c>
      <c r="I23" s="63"/>
      <c r="J23" s="63">
        <v>625</v>
      </c>
      <c r="K23" s="64">
        <v>10</v>
      </c>
    </row>
    <row r="24" spans="1:11" x14ac:dyDescent="0.25">
      <c r="A24" s="7" t="s">
        <v>30</v>
      </c>
      <c r="B24" s="63" cm="1">
        <f t="array" ref="B24:C25">[3]Sheet1!$F$161:$G$162</f>
        <v>3</v>
      </c>
      <c r="C24" s="63">
        <v>4</v>
      </c>
      <c r="D24" s="63"/>
      <c r="E24" s="64"/>
      <c r="F24" s="89"/>
      <c r="G24" s="7" t="s">
        <v>120</v>
      </c>
      <c r="H24" s="63">
        <v>3</v>
      </c>
      <c r="I24" s="63">
        <v>1009</v>
      </c>
      <c r="J24" s="63">
        <v>5</v>
      </c>
      <c r="K24" s="64">
        <v>1</v>
      </c>
    </row>
    <row r="25" spans="1:11" x14ac:dyDescent="0.25">
      <c r="A25" s="7" t="s">
        <v>31</v>
      </c>
      <c r="B25" s="63">
        <v>68</v>
      </c>
      <c r="C25" s="63">
        <v>49</v>
      </c>
      <c r="D25" s="63"/>
      <c r="E25" s="64">
        <v>5</v>
      </c>
      <c r="F25" s="89"/>
      <c r="G25" s="7" t="s">
        <v>85</v>
      </c>
      <c r="H25" s="63" cm="1">
        <f t="array" ref="H25:K25">[3]Sheet1!$F$49:$I$49</f>
        <v>118</v>
      </c>
      <c r="I25" s="63">
        <v>37</v>
      </c>
      <c r="J25" s="63">
        <v>39</v>
      </c>
      <c r="K25" s="64">
        <v>56</v>
      </c>
    </row>
    <row r="26" spans="1:11" x14ac:dyDescent="0.25">
      <c r="A26" s="8" t="s">
        <v>113</v>
      </c>
      <c r="B26" s="65">
        <v>17</v>
      </c>
      <c r="C26" s="65">
        <v>16</v>
      </c>
      <c r="D26" s="65"/>
      <c r="E26" s="66">
        <v>13</v>
      </c>
      <c r="F26" s="89"/>
      <c r="G26" s="7" t="s">
        <v>86</v>
      </c>
      <c r="H26" s="63" cm="1">
        <f t="array" ref="H26:J26">[3]Sheet1!$F$50:$H$50</f>
        <v>180</v>
      </c>
      <c r="I26" s="63">
        <v>14</v>
      </c>
      <c r="J26" s="63">
        <v>23</v>
      </c>
      <c r="K26" s="64"/>
    </row>
    <row r="27" spans="1:11" x14ac:dyDescent="0.25">
      <c r="A27" s="87"/>
      <c r="B27" s="87"/>
      <c r="C27" s="87"/>
      <c r="D27" s="87"/>
      <c r="E27" s="87"/>
      <c r="F27" s="89"/>
      <c r="G27" s="7" t="s">
        <v>87</v>
      </c>
      <c r="H27" s="63" cm="1">
        <f t="array" ref="H27:K28">[3]Sheet1!$F$51:$I$52</f>
        <v>26</v>
      </c>
      <c r="I27" s="63">
        <v>88</v>
      </c>
      <c r="J27" s="63">
        <v>2255</v>
      </c>
      <c r="K27" s="64">
        <v>543</v>
      </c>
    </row>
    <row r="28" spans="1:11" ht="15.75" x14ac:dyDescent="0.25">
      <c r="A28" s="39" t="s">
        <v>137</v>
      </c>
      <c r="B28" s="50" t="s">
        <v>107</v>
      </c>
      <c r="C28" s="50" t="s">
        <v>108</v>
      </c>
      <c r="D28" s="51" t="s">
        <v>109</v>
      </c>
      <c r="E28" s="52" t="s">
        <v>110</v>
      </c>
      <c r="F28" s="89"/>
      <c r="G28" s="7" t="s">
        <v>88</v>
      </c>
      <c r="H28" s="63">
        <v>391</v>
      </c>
      <c r="I28" s="63">
        <v>98</v>
      </c>
      <c r="J28" s="63">
        <v>1441</v>
      </c>
      <c r="K28" s="64">
        <v>462</v>
      </c>
    </row>
    <row r="29" spans="1:11" x14ac:dyDescent="0.25">
      <c r="A29" s="17" t="s">
        <v>149</v>
      </c>
      <c r="B29" s="67"/>
      <c r="C29" s="67">
        <v>15</v>
      </c>
      <c r="D29" s="67">
        <v>1268</v>
      </c>
      <c r="E29" s="68">
        <v>62</v>
      </c>
      <c r="F29" s="89"/>
      <c r="G29" s="7" t="s">
        <v>89</v>
      </c>
      <c r="H29" s="63"/>
      <c r="I29" s="63">
        <v>1</v>
      </c>
      <c r="J29" s="63">
        <v>3</v>
      </c>
      <c r="K29" s="64">
        <v>1</v>
      </c>
    </row>
    <row r="30" spans="1:11" x14ac:dyDescent="0.25">
      <c r="A30" s="58" t="s">
        <v>150</v>
      </c>
      <c r="B30" s="69"/>
      <c r="C30" s="69"/>
      <c r="D30" s="69"/>
      <c r="E30" s="70">
        <v>64</v>
      </c>
      <c r="F30" s="89"/>
      <c r="G30" s="7" t="s">
        <v>121</v>
      </c>
      <c r="H30" s="63">
        <v>2</v>
      </c>
      <c r="I30" s="63"/>
      <c r="J30" s="63">
        <v>2</v>
      </c>
      <c r="K30" s="64"/>
    </row>
    <row r="31" spans="1:11" x14ac:dyDescent="0.25">
      <c r="A31" s="58" t="s">
        <v>151</v>
      </c>
      <c r="B31" s="69">
        <v>1</v>
      </c>
      <c r="C31" s="69"/>
      <c r="D31" s="69">
        <v>4</v>
      </c>
      <c r="E31" s="70"/>
      <c r="F31" s="89"/>
      <c r="G31" s="7" t="s">
        <v>146</v>
      </c>
      <c r="H31" s="63"/>
      <c r="I31" s="63"/>
      <c r="J31" s="63"/>
      <c r="K31" s="64">
        <v>5</v>
      </c>
    </row>
    <row r="32" spans="1:11" x14ac:dyDescent="0.25">
      <c r="A32" s="7" t="s">
        <v>36</v>
      </c>
      <c r="B32" s="63" cm="1">
        <f t="array" ref="B32:E32">[3]Sheet1!$F$136:$I$136</f>
        <v>2226</v>
      </c>
      <c r="C32" s="63">
        <v>52</v>
      </c>
      <c r="D32" s="63">
        <v>1617</v>
      </c>
      <c r="E32" s="64">
        <v>458</v>
      </c>
      <c r="F32" s="89"/>
      <c r="G32" s="7" t="s">
        <v>91</v>
      </c>
      <c r="H32" s="63" cm="1">
        <f t="array" ref="H32:K32">[3]Sheet1!$F$58:$I$58</f>
        <v>171</v>
      </c>
      <c r="I32" s="63">
        <v>31</v>
      </c>
      <c r="J32" s="63">
        <v>2088</v>
      </c>
      <c r="K32" s="64">
        <v>166</v>
      </c>
    </row>
    <row r="33" spans="1:17" x14ac:dyDescent="0.25">
      <c r="A33" s="7" t="s">
        <v>37</v>
      </c>
      <c r="B33" s="63">
        <v>2208</v>
      </c>
      <c r="C33" s="63">
        <v>137</v>
      </c>
      <c r="D33" s="63"/>
      <c r="E33" s="64">
        <v>32</v>
      </c>
      <c r="F33" s="89"/>
      <c r="G33" s="7" t="s">
        <v>92</v>
      </c>
      <c r="H33" s="63">
        <v>839590</v>
      </c>
      <c r="I33" s="63"/>
      <c r="J33" s="63"/>
      <c r="K33" s="64">
        <v>1706</v>
      </c>
    </row>
    <row r="34" spans="1:17" x14ac:dyDescent="0.25">
      <c r="A34" s="7" t="s">
        <v>38</v>
      </c>
      <c r="B34" s="63" cm="1">
        <f t="array" ref="B34:E34">[3]Sheet1!$F$143:$I$143</f>
        <v>257</v>
      </c>
      <c r="C34" s="63">
        <v>351</v>
      </c>
      <c r="D34" s="63">
        <v>43</v>
      </c>
      <c r="E34" s="64">
        <v>79</v>
      </c>
      <c r="F34" s="89"/>
      <c r="G34" s="7" t="s">
        <v>93</v>
      </c>
      <c r="H34" s="63"/>
      <c r="I34" s="63">
        <v>3</v>
      </c>
      <c r="J34" s="63">
        <v>676</v>
      </c>
      <c r="K34" s="64">
        <v>16</v>
      </c>
    </row>
    <row r="35" spans="1:17" x14ac:dyDescent="0.25">
      <c r="A35" s="7" t="s">
        <v>39</v>
      </c>
      <c r="B35" s="63" cm="1">
        <f t="array" ref="B35:E35">[3]Sheet1!$F$145:$I$145</f>
        <v>1</v>
      </c>
      <c r="C35" s="63">
        <v>40</v>
      </c>
      <c r="D35" s="63">
        <v>2505</v>
      </c>
      <c r="E35" s="64">
        <v>10</v>
      </c>
      <c r="F35" s="89"/>
      <c r="G35" s="7" t="s">
        <v>94</v>
      </c>
      <c r="H35" s="63" cm="1">
        <f t="array" ref="H35:K35">[3]Sheet1!$F$112:$I$112</f>
        <v>438577</v>
      </c>
      <c r="I35" s="63">
        <v>4006</v>
      </c>
      <c r="J35" s="63">
        <v>28</v>
      </c>
      <c r="K35" s="64">
        <v>75761</v>
      </c>
    </row>
    <row r="36" spans="1:17" x14ac:dyDescent="0.25">
      <c r="A36" s="7" t="s">
        <v>40</v>
      </c>
      <c r="B36" s="63"/>
      <c r="C36" s="63">
        <v>1289</v>
      </c>
      <c r="D36" s="63"/>
      <c r="E36" s="64">
        <v>56</v>
      </c>
      <c r="F36" s="89"/>
      <c r="G36" s="7" t="s">
        <v>134</v>
      </c>
      <c r="H36" s="63"/>
      <c r="I36" s="63"/>
      <c r="J36" s="63">
        <v>5</v>
      </c>
      <c r="K36" s="64"/>
    </row>
    <row r="37" spans="1:17" x14ac:dyDescent="0.25">
      <c r="A37" s="7" t="s">
        <v>41</v>
      </c>
      <c r="B37" s="63"/>
      <c r="C37" s="63">
        <v>2</v>
      </c>
      <c r="D37" s="63">
        <v>77</v>
      </c>
      <c r="E37" s="64"/>
      <c r="F37" s="89"/>
      <c r="G37" s="7" t="s">
        <v>135</v>
      </c>
      <c r="H37" s="63"/>
      <c r="I37" s="63"/>
      <c r="J37" s="63"/>
      <c r="K37" s="64">
        <v>1</v>
      </c>
    </row>
    <row r="38" spans="1:17" x14ac:dyDescent="0.25">
      <c r="A38" s="7" t="s">
        <v>42</v>
      </c>
      <c r="B38" s="63">
        <v>2</v>
      </c>
      <c r="C38" s="63">
        <v>2469</v>
      </c>
      <c r="D38" s="63">
        <v>724</v>
      </c>
      <c r="E38" s="64">
        <v>39</v>
      </c>
      <c r="F38" s="89"/>
      <c r="G38" s="7" t="s">
        <v>95</v>
      </c>
      <c r="H38" s="63" cm="1">
        <f t="array" ref="H38:K38">[3]Sheet1!$F$118:$I$118</f>
        <v>79</v>
      </c>
      <c r="I38" s="63">
        <v>34</v>
      </c>
      <c r="J38" s="63">
        <v>162</v>
      </c>
      <c r="K38" s="64">
        <v>2003</v>
      </c>
    </row>
    <row r="39" spans="1:17" x14ac:dyDescent="0.25">
      <c r="A39" s="8" t="s">
        <v>43</v>
      </c>
      <c r="B39" s="65">
        <v>369</v>
      </c>
      <c r="C39" s="65">
        <v>2150</v>
      </c>
      <c r="D39" s="65"/>
      <c r="E39" s="66">
        <v>1464</v>
      </c>
      <c r="F39" s="89"/>
      <c r="G39" s="7" t="s">
        <v>96</v>
      </c>
      <c r="H39" s="63" cm="1">
        <f t="array" ref="H39:K39">[3]Sheet1!$F$122:$I$122</f>
        <v>276</v>
      </c>
      <c r="I39" s="63">
        <v>25</v>
      </c>
      <c r="J39" s="63">
        <v>5692</v>
      </c>
      <c r="K39" s="64">
        <v>58456</v>
      </c>
    </row>
    <row r="40" spans="1:17" x14ac:dyDescent="0.25">
      <c r="A40" s="87"/>
      <c r="B40" s="87"/>
      <c r="C40" s="87"/>
      <c r="D40" s="87"/>
      <c r="E40" s="87"/>
      <c r="F40" s="89"/>
      <c r="G40" s="7" t="s">
        <v>98</v>
      </c>
      <c r="H40" s="63" cm="1">
        <f t="array" ref="H40:K40">[3]Sheet1!$F$120:$I$120</f>
        <v>9</v>
      </c>
      <c r="I40" s="63">
        <v>25</v>
      </c>
      <c r="J40" s="63">
        <v>9</v>
      </c>
      <c r="K40" s="64">
        <v>6</v>
      </c>
    </row>
    <row r="41" spans="1:17" ht="15.75" x14ac:dyDescent="0.25">
      <c r="A41" s="49" t="s">
        <v>132</v>
      </c>
      <c r="B41" s="36" t="s">
        <v>107</v>
      </c>
      <c r="C41" s="36" t="s">
        <v>108</v>
      </c>
      <c r="D41" s="37" t="s">
        <v>109</v>
      </c>
      <c r="E41" s="38" t="s">
        <v>110</v>
      </c>
      <c r="F41" s="89"/>
      <c r="G41" s="7" t="s">
        <v>100</v>
      </c>
      <c r="H41" s="63">
        <v>168</v>
      </c>
      <c r="I41" s="63"/>
      <c r="J41" s="63">
        <v>4</v>
      </c>
      <c r="K41" s="64"/>
      <c r="Q41" s="6" t="s">
        <v>154</v>
      </c>
    </row>
    <row r="42" spans="1:17" x14ac:dyDescent="0.25">
      <c r="A42" s="40" t="s">
        <v>53</v>
      </c>
      <c r="B42" s="67" cm="1">
        <f t="array" ref="B42:E43">[3]Sheet1!$F$124:$I$125</f>
        <v>56631</v>
      </c>
      <c r="C42" s="67">
        <v>35361</v>
      </c>
      <c r="D42" s="67">
        <v>22249</v>
      </c>
      <c r="E42" s="68">
        <v>10152</v>
      </c>
      <c r="F42" s="89"/>
      <c r="G42" s="8" t="s">
        <v>97</v>
      </c>
      <c r="H42" s="65">
        <v>21264</v>
      </c>
      <c r="I42" s="65"/>
      <c r="J42" s="65">
        <v>15</v>
      </c>
      <c r="K42" s="66">
        <v>2303</v>
      </c>
    </row>
    <row r="43" spans="1:17" x14ac:dyDescent="0.25">
      <c r="A43" s="41" t="s">
        <v>54</v>
      </c>
      <c r="B43" s="63">
        <v>7126</v>
      </c>
      <c r="C43" s="63">
        <v>14670</v>
      </c>
      <c r="D43" s="63">
        <v>3144</v>
      </c>
      <c r="E43" s="64">
        <v>220</v>
      </c>
      <c r="F43" s="89"/>
    </row>
    <row r="44" spans="1:17" x14ac:dyDescent="0.25">
      <c r="A44" s="41" t="s">
        <v>57</v>
      </c>
      <c r="B44" s="63"/>
      <c r="C44" s="63">
        <v>3464</v>
      </c>
      <c r="D44" s="63"/>
      <c r="E44" s="64">
        <v>10893</v>
      </c>
      <c r="F44" s="89"/>
      <c r="G44" s="90" t="s">
        <v>139</v>
      </c>
      <c r="H44" s="91"/>
      <c r="I44" s="91"/>
      <c r="J44" s="91"/>
      <c r="K44" s="92"/>
    </row>
    <row r="45" spans="1:17" ht="15" customHeight="1" x14ac:dyDescent="0.25">
      <c r="A45" s="41" t="s">
        <v>58</v>
      </c>
      <c r="B45" s="63"/>
      <c r="C45" s="63">
        <v>35</v>
      </c>
      <c r="D45" s="63"/>
      <c r="E45" s="64">
        <v>17</v>
      </c>
      <c r="F45" s="89"/>
      <c r="G45" s="93"/>
      <c r="H45" s="94"/>
      <c r="I45" s="94"/>
      <c r="J45" s="94"/>
      <c r="K45" s="95"/>
    </row>
    <row r="46" spans="1:17" x14ac:dyDescent="0.25">
      <c r="A46" s="42" t="s">
        <v>59</v>
      </c>
      <c r="B46" s="65"/>
      <c r="C46" s="65">
        <v>1</v>
      </c>
      <c r="D46" s="65"/>
      <c r="E46" s="66"/>
      <c r="F46" s="89"/>
      <c r="G46" s="93"/>
      <c r="H46" s="94"/>
      <c r="I46" s="94"/>
      <c r="J46" s="94"/>
      <c r="K46" s="95"/>
    </row>
    <row r="47" spans="1:17" x14ac:dyDescent="0.25">
      <c r="A47" s="87"/>
      <c r="B47" s="87"/>
      <c r="C47" s="87"/>
      <c r="D47" s="87"/>
      <c r="E47" s="87"/>
      <c r="F47" s="89"/>
      <c r="G47" s="93"/>
      <c r="H47" s="94"/>
      <c r="I47" s="94"/>
      <c r="J47" s="94"/>
      <c r="K47" s="95"/>
    </row>
    <row r="48" spans="1:17" ht="15.75" x14ac:dyDescent="0.25">
      <c r="A48" s="23" t="s">
        <v>131</v>
      </c>
      <c r="B48" s="46" t="s">
        <v>107</v>
      </c>
      <c r="C48" s="46" t="s">
        <v>108</v>
      </c>
      <c r="D48" s="47" t="s">
        <v>109</v>
      </c>
      <c r="E48" s="48" t="s">
        <v>110</v>
      </c>
      <c r="F48" s="89"/>
      <c r="G48" s="93"/>
      <c r="H48" s="94"/>
      <c r="I48" s="94"/>
      <c r="J48" s="94"/>
      <c r="K48" s="95"/>
    </row>
    <row r="49" spans="1:11" x14ac:dyDescent="0.25">
      <c r="A49" s="8" t="s">
        <v>103</v>
      </c>
      <c r="B49" s="65"/>
      <c r="C49" s="65">
        <v>90</v>
      </c>
      <c r="D49" s="65"/>
      <c r="E49" s="66">
        <v>15</v>
      </c>
      <c r="F49" s="89"/>
      <c r="G49" s="93"/>
      <c r="H49" s="94"/>
      <c r="I49" s="94"/>
      <c r="J49" s="94"/>
      <c r="K49" s="95"/>
    </row>
    <row r="50" spans="1:11" ht="15.75" thickBot="1" x14ac:dyDescent="0.3">
      <c r="F50" s="89"/>
      <c r="G50" s="93"/>
      <c r="H50" s="94"/>
      <c r="I50" s="94"/>
      <c r="J50" s="94"/>
      <c r="K50" s="95"/>
    </row>
    <row r="51" spans="1:11" ht="15.75" thickBot="1" x14ac:dyDescent="0.3">
      <c r="A51" s="53" t="s">
        <v>138</v>
      </c>
      <c r="F51" s="89"/>
      <c r="G51" s="93"/>
      <c r="H51" s="94"/>
      <c r="I51" s="94"/>
      <c r="J51" s="94"/>
      <c r="K51" s="95"/>
    </row>
    <row r="52" spans="1:11" x14ac:dyDescent="0.25">
      <c r="G52" s="96"/>
      <c r="H52" s="97"/>
      <c r="I52" s="97"/>
      <c r="J52" s="97"/>
      <c r="K52" s="98"/>
    </row>
  </sheetData>
  <mergeCells count="6">
    <mergeCell ref="A1:K1"/>
    <mergeCell ref="A27:E27"/>
    <mergeCell ref="A40:E40"/>
    <mergeCell ref="A47:E47"/>
    <mergeCell ref="F2:F51"/>
    <mergeCell ref="G44:K5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</vt:lpstr>
      <vt:lpstr>SBR1 Transactions &amp; Errors</vt:lpstr>
      <vt:lpstr>SBR2 Transactions</vt:lpstr>
      <vt:lpstr>SBR2 Errors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2023-10-09T23:52:03Z</dcterms:created>
  <dcterms:modified xsi:type="dcterms:W3CDTF">2023-10-09T23:52:39Z</dcterms:modified>
</cp:coreProperties>
</file>